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roiect 2022-24" sheetId="1" r:id="rId1"/>
  </sheets>
  <definedNames>
    <definedName name="_xlnm.Print_Area" localSheetId="0">'proiect 2022-24'!$A$1:$AD$81</definedName>
  </definedNames>
  <calcPr fullCalcOnLoad="1"/>
</workbook>
</file>

<file path=xl/sharedStrings.xml><?xml version="1.0" encoding="utf-8"?>
<sst xmlns="http://schemas.openxmlformats.org/spreadsheetml/2006/main" count="203" uniqueCount="161">
  <si>
    <t>cod Org2</t>
  </si>
  <si>
    <t xml:space="preserve">Biblioteca raionala "Andrei Ciurunga" Cahul       </t>
  </si>
  <si>
    <t>01643</t>
  </si>
  <si>
    <t>12487</t>
  </si>
  <si>
    <t xml:space="preserve">Aparatul Presedintelui Raionului Cahul      </t>
  </si>
  <si>
    <t>10674</t>
  </si>
  <si>
    <t>03754</t>
  </si>
  <si>
    <t>12579</t>
  </si>
  <si>
    <t>total</t>
  </si>
  <si>
    <t>01641</t>
  </si>
  <si>
    <t>01644</t>
  </si>
  <si>
    <t>01645</t>
  </si>
  <si>
    <t>01646</t>
  </si>
  <si>
    <t>01648</t>
  </si>
  <si>
    <t>01651</t>
  </si>
  <si>
    <t>01654</t>
  </si>
  <si>
    <t>01655</t>
  </si>
  <si>
    <t>01657</t>
  </si>
  <si>
    <t>01658</t>
  </si>
  <si>
    <t>01661</t>
  </si>
  <si>
    <t>01675</t>
  </si>
  <si>
    <t>01676</t>
  </si>
  <si>
    <t>01683</t>
  </si>
  <si>
    <t>01684</t>
  </si>
  <si>
    <t>01685</t>
  </si>
  <si>
    <t>01686</t>
  </si>
  <si>
    <t>01689</t>
  </si>
  <si>
    <t>01690</t>
  </si>
  <si>
    <t>01692</t>
  </si>
  <si>
    <t>01693</t>
  </si>
  <si>
    <t>01698</t>
  </si>
  <si>
    <t>01702</t>
  </si>
  <si>
    <t>01703</t>
  </si>
  <si>
    <t>01704</t>
  </si>
  <si>
    <t>01706</t>
  </si>
  <si>
    <t>01709</t>
  </si>
  <si>
    <t>01715</t>
  </si>
  <si>
    <t>01716</t>
  </si>
  <si>
    <t>01717</t>
  </si>
  <si>
    <t>01718</t>
  </si>
  <si>
    <t>01719</t>
  </si>
  <si>
    <t>01720</t>
  </si>
  <si>
    <t>01723</t>
  </si>
  <si>
    <t>2011</t>
  </si>
  <si>
    <t>2013</t>
  </si>
  <si>
    <t>3</t>
  </si>
  <si>
    <t>4</t>
  </si>
  <si>
    <t>Categoria 1 
Servicii cu plata</t>
  </si>
  <si>
    <t>Categoria 2
Plata pentru locatiunea</t>
  </si>
  <si>
    <t>Aprobat 2016</t>
  </si>
  <si>
    <t>7</t>
  </si>
  <si>
    <t>8</t>
  </si>
  <si>
    <t>9</t>
  </si>
  <si>
    <t>10</t>
  </si>
  <si>
    <t>Precizat 2016</t>
  </si>
  <si>
    <t>Executat 30.06.2016</t>
  </si>
  <si>
    <t>11</t>
  </si>
  <si>
    <t>12</t>
  </si>
  <si>
    <t>13</t>
  </si>
  <si>
    <t>14</t>
  </si>
  <si>
    <t>15</t>
  </si>
  <si>
    <t>16</t>
  </si>
  <si>
    <t>Total mijloace speciale</t>
  </si>
  <si>
    <t>01724</t>
  </si>
  <si>
    <t>1087</t>
  </si>
  <si>
    <t>09703</t>
  </si>
  <si>
    <t>Prognoza 2018</t>
  </si>
  <si>
    <t>20</t>
  </si>
  <si>
    <t>21</t>
  </si>
  <si>
    <t xml:space="preserve">
Scontat 2016 
</t>
  </si>
  <si>
    <t>S297</t>
  </si>
  <si>
    <t>s297</t>
  </si>
  <si>
    <t>Taxa la cumpararea valutei straine de catre persoanele fizice</t>
  </si>
  <si>
    <t>S296</t>
  </si>
  <si>
    <t>03756</t>
  </si>
  <si>
    <t>Inclusiv:</t>
  </si>
  <si>
    <t>Taxa de la cumpărarea valutei străine de către persoane fizice în casele de schimb valutar</t>
  </si>
  <si>
    <t>Venituri</t>
  </si>
  <si>
    <t>Denumirea instituțiilor</t>
  </si>
  <si>
    <t>cod Org1</t>
  </si>
  <si>
    <t xml:space="preserve">Total </t>
  </si>
  <si>
    <t>Serviciile de stat cu destinaţie generală</t>
  </si>
  <si>
    <t>Cod</t>
  </si>
  <si>
    <t>01</t>
  </si>
  <si>
    <t>08</t>
  </si>
  <si>
    <t>0820</t>
  </si>
  <si>
    <t>Invațămînt</t>
  </si>
  <si>
    <t>09</t>
  </si>
  <si>
    <t>Educaţie timpurie</t>
  </si>
  <si>
    <t>Învăţămînt  gimnazial</t>
  </si>
  <si>
    <t>Învăţămînt  liceal</t>
  </si>
  <si>
    <t>Educație extrașcolară şi susţinerea elevilor dotaţi</t>
  </si>
  <si>
    <t>Protecţia socială</t>
  </si>
  <si>
    <t>1012</t>
  </si>
  <si>
    <t>1070</t>
  </si>
  <si>
    <t>Protecția în caz de incapacitate de muncă</t>
  </si>
  <si>
    <t>Protecție împotriva excluziunii sociale</t>
  </si>
  <si>
    <t>2</t>
  </si>
  <si>
    <t>5</t>
  </si>
  <si>
    <t>6</t>
  </si>
  <si>
    <t>Gimnaziul „Mircea cel Bătrîn” s.Moscovei Trifesti</t>
  </si>
  <si>
    <t>Gimnaziul „Alecu Mare” s.Slobozia Mare</t>
  </si>
  <si>
    <t>Gimnaziul „V.Corolenco”, s. Moscovei</t>
  </si>
  <si>
    <t xml:space="preserve">Aparatul Directiei Asistenta Sociala si Protectia Familiei Cahul </t>
  </si>
  <si>
    <t xml:space="preserve">Liceul Teoretic "Ioan Voda" or.Cahul                                                                     </t>
  </si>
  <si>
    <t xml:space="preserve">Liceul Teoretic "Mihai Eminescu" or.Cahul  </t>
  </si>
  <si>
    <t xml:space="preserve">Liceul Teoretic "Dimitrie Cantemir" or.Cahul   </t>
  </si>
  <si>
    <t xml:space="preserve">Liceul Teoretic "Petr Rumeantev" or.Cahul    </t>
  </si>
  <si>
    <t xml:space="preserve">Liceul Teoretic "Mihai Eminescu" s.Slobozia Mare   </t>
  </si>
  <si>
    <t xml:space="preserve">Liceul Teoretic "Mihail Sadoveanu" s.Giurgiulesti  </t>
  </si>
  <si>
    <t xml:space="preserve">Gimnaziul "Nicolaie Iorga" s.Burlacu                                                                     </t>
  </si>
  <si>
    <t xml:space="preserve">Gimnaziul "Mihai Kogalniceanu" s.Cotihana                                                                </t>
  </si>
  <si>
    <t xml:space="preserve">Gimnaziul "Alexandr Puskin" s.Burlaceni                                                                  </t>
  </si>
  <si>
    <t xml:space="preserve">Gimnaziul "Ion Luca Caragiale" s.Doina                                                                   </t>
  </si>
  <si>
    <t xml:space="preserve">Gimnaziul "Alexei Mateevici" s.Manta                                                                     </t>
  </si>
  <si>
    <t xml:space="preserve">Gimnaziul "Nichita Stanescu" s.Pascani                                                                   </t>
  </si>
  <si>
    <t xml:space="preserve">Gimnaziul "Dimitrie Cantemir" s.Tartaul de Salcie                                                        </t>
  </si>
  <si>
    <t xml:space="preserve">Gimnaziul "Vasile Alecsandri" s.Taraclia de Salce                                                        </t>
  </si>
  <si>
    <t xml:space="preserve">Gimnaziul "Alexandrul cel Bun" s.Larga Noua                                                              </t>
  </si>
  <si>
    <t xml:space="preserve">Gimnaziul "Ion Neculce" s.Baurci-Moldoveni                                                               </t>
  </si>
  <si>
    <t xml:space="preserve">Gimnaziul "George Cosbuc" s.Andrusul de Jos                                                              </t>
  </si>
  <si>
    <t>Cultura, sport,tineret, cult şi odihna</t>
  </si>
  <si>
    <t>Gimnaziul-gradinita „Bogdan Petriceicu Haşdeu” s.Tătăreşti</t>
  </si>
  <si>
    <t>0911
8802</t>
  </si>
  <si>
    <t>0111
0301</t>
  </si>
  <si>
    <t>0921
8804</t>
  </si>
  <si>
    <t>0922
8806</t>
  </si>
  <si>
    <t>0950
8814</t>
  </si>
  <si>
    <t xml:space="preserve">Gimnaziul "Ion Creanga" s.Zirnesti       </t>
  </si>
  <si>
    <t>Gimnaziul "Mihai Eminescu" s.Crihana Veche</t>
  </si>
  <si>
    <t xml:space="preserve">Gimnaziul "Maria Sarabaș" s.Cislita Prut                                                                  </t>
  </si>
  <si>
    <t>Executat servicii cu plata la 01.09.2018</t>
  </si>
  <si>
    <t xml:space="preserve">Gimnaziul "Grigore  Racovita" s.Andrusul de Sus                                                           </t>
  </si>
  <si>
    <t>Executat plata pentru locatiune  01.09.2018</t>
  </si>
  <si>
    <t xml:space="preserve"> Executat    Taxa de la cumpărarea valutei străine de către persoane fizice în casele de schimb valutar</t>
  </si>
  <si>
    <t>Şcoală primară-gradiniță ”Alexandru Donici” or.Cahul</t>
  </si>
  <si>
    <t>Liceul Teoretic "Alexei Mateevici" sat. A.I. Cuza</t>
  </si>
  <si>
    <t xml:space="preserve">Gimnaziul "Ștefan cel Mare" s.Pelinei     </t>
  </si>
  <si>
    <t xml:space="preserve">Gimnaziul "Alecu Russo" s.Ursoaie </t>
  </si>
  <si>
    <t xml:space="preserve">Gimnaziul. „I. Creangă”, s. Borceag  </t>
  </si>
  <si>
    <t>Gimnaziul  „A.I.Cuza” s.Roşu</t>
  </si>
  <si>
    <t>Gimnaziul  „Iaroslav Gaşek” s.Huluboaia</t>
  </si>
  <si>
    <t xml:space="preserve">Liceul Teoretic "Academician Ion Bostan" s.Brinza     </t>
  </si>
  <si>
    <t>Sinteza veniturilor colectate de către autoritățile/instituțiile  bugetare, finanțate din bugetul raional Cahul pentru anul 2022</t>
  </si>
  <si>
    <t>Anexa nr.5</t>
  </si>
  <si>
    <t>la Decizia Consiliul Raional Cahul</t>
  </si>
  <si>
    <t>nr. _______din _________ 2021</t>
  </si>
  <si>
    <t xml:space="preserve">Gimnaziul-grădiniță "Serghei Esenin" s.Alexanderfeld                                                               </t>
  </si>
  <si>
    <t xml:space="preserve">Gimnaziu- grădiniță "Ioan Voda" s.Bucuria </t>
  </si>
  <si>
    <t>Gimnaziul-grădiniță „Mihail Lomonosov” s. Lebedenco</t>
  </si>
  <si>
    <t xml:space="preserve">Gimnaziul-grădiniță "Ivan Vazov" s.Lopatica                                                                        </t>
  </si>
  <si>
    <t xml:space="preserve">Școala primară-grădiniță "Grigore Vieru" s.Frumusica                                                          </t>
  </si>
  <si>
    <t xml:space="preserve">Gimnaziul-grădiniță "Serghei Rahmaninov" or.Cahul                                                        </t>
  </si>
  <si>
    <t>Gimnaziul-grădiniță „Igor Creţu”, s. Găvănoasa</t>
  </si>
  <si>
    <t>Gimnaziul -grădiniță "Lesea Ukrainca" s.Lucesti</t>
  </si>
  <si>
    <t>Gimnaziul -grădiniță "Constantin Stere" s.Chircani</t>
  </si>
  <si>
    <t>Gimnaziul-grădiniță  „Mihail Lomonosov” s. Lebedenco</t>
  </si>
  <si>
    <t>Gimn.grădiniță „B.P.Haşdeu” s.Tătăreşti</t>
  </si>
  <si>
    <t>Gimnaziul -grădiniță"Lesea Ukrainca" s.Lucesti</t>
  </si>
  <si>
    <t xml:space="preserve">Tabăra de odihnă și întremare a sănătății copiilor "Romantica" s.Moscovei    </t>
  </si>
  <si>
    <t xml:space="preserve">Azilul raional de bătrîni și invalizi Cahul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</si>
</sst>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26"/>
      <name val="Times New Roman"/>
      <family val="1"/>
    </font>
    <font>
      <sz val="16"/>
      <color indexed="8"/>
      <name val="Times New Roman"/>
      <family val="1"/>
    </font>
    <font>
      <b/>
      <i/>
      <sz val="1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theme="2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</cellStyleXfs>
  <cellXfs count="3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2" fontId="1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2" fontId="56" fillId="0" borderId="0" xfId="0" applyNumberFormat="1" applyFont="1" applyAlignment="1">
      <alignment horizontal="left" vertical="center"/>
    </xf>
    <xf numFmtId="2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 horizontal="center" vertical="center"/>
    </xf>
    <xf numFmtId="0" fontId="58" fillId="33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178" fontId="4" fillId="0" borderId="26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/>
    </xf>
    <xf numFmtId="178" fontId="10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178" fontId="10" fillId="0" borderId="29" xfId="0" applyNumberFormat="1" applyFont="1" applyBorder="1" applyAlignment="1">
      <alignment horizontal="center" vertical="center"/>
    </xf>
    <xf numFmtId="2" fontId="10" fillId="33" borderId="29" xfId="0" applyNumberFormat="1" applyFont="1" applyFill="1" applyBorder="1" applyAlignment="1">
      <alignment horizontal="center" vertical="center"/>
    </xf>
    <xf numFmtId="2" fontId="10" fillId="33" borderId="30" xfId="0" applyNumberFormat="1" applyFont="1" applyFill="1" applyBorder="1" applyAlignment="1">
      <alignment horizontal="center" vertical="center"/>
    </xf>
    <xf numFmtId="178" fontId="10" fillId="33" borderId="31" xfId="0" applyNumberFormat="1" applyFont="1" applyFill="1" applyBorder="1" applyAlignment="1">
      <alignment horizontal="center" vertical="center"/>
    </xf>
    <xf numFmtId="178" fontId="10" fillId="33" borderId="29" xfId="0" applyNumberFormat="1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178" fontId="12" fillId="0" borderId="27" xfId="0" applyNumberFormat="1" applyFont="1" applyBorder="1" applyAlignment="1">
      <alignment horizontal="center" vertical="center"/>
    </xf>
    <xf numFmtId="178" fontId="60" fillId="33" borderId="27" xfId="0" applyNumberFormat="1" applyFont="1" applyFill="1" applyBorder="1" applyAlignment="1">
      <alignment horizontal="center" vertical="center"/>
    </xf>
    <xf numFmtId="2" fontId="60" fillId="33" borderId="27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178" fontId="4" fillId="33" borderId="23" xfId="0" applyNumberFormat="1" applyFont="1" applyFill="1" applyBorder="1" applyAlignment="1">
      <alignment horizontal="center" vertical="center"/>
    </xf>
    <xf numFmtId="178" fontId="4" fillId="33" borderId="21" xfId="0" applyNumberFormat="1" applyFont="1" applyFill="1" applyBorder="1" applyAlignment="1">
      <alignment horizontal="center" vertical="center"/>
    </xf>
    <xf numFmtId="178" fontId="61" fillId="33" borderId="21" xfId="0" applyNumberFormat="1" applyFont="1" applyFill="1" applyBorder="1" applyAlignment="1">
      <alignment horizontal="center" vertical="center"/>
    </xf>
    <xf numFmtId="2" fontId="61" fillId="33" borderId="21" xfId="0" applyNumberFormat="1" applyFont="1" applyFill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top" wrapText="1"/>
    </xf>
    <xf numFmtId="178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7" xfId="0" applyNumberFormat="1" applyFont="1" applyFill="1" applyBorder="1" applyAlignment="1">
      <alignment horizontal="center" vertical="center"/>
    </xf>
    <xf numFmtId="178" fontId="10" fillId="33" borderId="13" xfId="0" applyNumberFormat="1" applyFont="1" applyFill="1" applyBorder="1" applyAlignment="1">
      <alignment horizontal="center" vertical="center"/>
    </xf>
    <xf numFmtId="178" fontId="62" fillId="33" borderId="10" xfId="0" applyNumberFormat="1" applyFont="1" applyFill="1" applyBorder="1" applyAlignment="1">
      <alignment horizontal="center" vertical="center"/>
    </xf>
    <xf numFmtId="2" fontId="62" fillId="33" borderId="10" xfId="0" applyNumberFormat="1" applyFont="1" applyFill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178" fontId="4" fillId="33" borderId="13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61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178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right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178" fontId="10" fillId="0" borderId="26" xfId="0" applyNumberFormat="1" applyFont="1" applyBorder="1" applyAlignment="1">
      <alignment horizontal="center" vertical="center"/>
    </xf>
    <xf numFmtId="178" fontId="61" fillId="0" borderId="16" xfId="0" applyNumberFormat="1" applyFont="1" applyBorder="1" applyAlignment="1">
      <alignment horizontal="center" vertical="center"/>
    </xf>
    <xf numFmtId="2" fontId="61" fillId="0" borderId="16" xfId="0" applyNumberFormat="1" applyFont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49" fontId="10" fillId="33" borderId="35" xfId="0" applyNumberFormat="1" applyFont="1" applyFill="1" applyBorder="1" applyAlignment="1">
      <alignment horizontal="right" vertical="center" wrapText="1"/>
    </xf>
    <xf numFmtId="178" fontId="10" fillId="0" borderId="35" xfId="0" applyNumberFormat="1" applyFont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8" fontId="10" fillId="0" borderId="35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178" fontId="10" fillId="0" borderId="37" xfId="0" applyNumberFormat="1" applyFont="1" applyBorder="1" applyAlignment="1">
      <alignment horizontal="center" vertical="center"/>
    </xf>
    <xf numFmtId="2" fontId="61" fillId="0" borderId="35" xfId="0" applyNumberFormat="1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 wrapText="1"/>
    </xf>
    <xf numFmtId="49" fontId="10" fillId="33" borderId="3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right" vertical="center"/>
    </xf>
    <xf numFmtId="49" fontId="4" fillId="0" borderId="3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4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9" fontId="10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78" fontId="4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10" fillId="0" borderId="32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/>
    </xf>
    <xf numFmtId="178" fontId="4" fillId="0" borderId="4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8" fontId="4" fillId="33" borderId="20" xfId="0" applyNumberFormat="1" applyFont="1" applyFill="1" applyBorder="1" applyAlignment="1">
      <alignment horizontal="center" vertical="center"/>
    </xf>
    <xf numFmtId="178" fontId="4" fillId="33" borderId="32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178" fontId="4" fillId="33" borderId="22" xfId="0" applyNumberFormat="1" applyFont="1" applyFill="1" applyBorder="1" applyAlignment="1">
      <alignment horizontal="center" vertical="center"/>
    </xf>
    <xf numFmtId="0" fontId="62" fillId="0" borderId="17" xfId="0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33" borderId="17" xfId="0" applyFont="1" applyFill="1" applyBorder="1" applyAlignment="1">
      <alignment/>
    </xf>
    <xf numFmtId="178" fontId="4" fillId="33" borderId="17" xfId="0" applyNumberFormat="1" applyFont="1" applyFill="1" applyBorder="1" applyAlignment="1">
      <alignment horizontal="center" vertical="center"/>
    </xf>
    <xf numFmtId="0" fontId="61" fillId="0" borderId="17" xfId="0" applyFont="1" applyBorder="1" applyAlignment="1">
      <alignment/>
    </xf>
    <xf numFmtId="0" fontId="61" fillId="33" borderId="25" xfId="0" applyFont="1" applyFill="1" applyBorder="1" applyAlignment="1">
      <alignment/>
    </xf>
    <xf numFmtId="178" fontId="10" fillId="0" borderId="17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 wrapText="1"/>
    </xf>
    <xf numFmtId="178" fontId="10" fillId="33" borderId="28" xfId="0" applyNumberFormat="1" applyFont="1" applyFill="1" applyBorder="1" applyAlignment="1">
      <alignment horizontal="center" vertical="center"/>
    </xf>
    <xf numFmtId="178" fontId="10" fillId="33" borderId="32" xfId="0" applyNumberFormat="1" applyFont="1" applyFill="1" applyBorder="1" applyAlignment="1">
      <alignment horizontal="center" vertical="center"/>
    </xf>
    <xf numFmtId="178" fontId="10" fillId="0" borderId="32" xfId="0" applyNumberFormat="1" applyFont="1" applyBorder="1" applyAlignment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2" fontId="64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0" borderId="17" xfId="0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2" fontId="59" fillId="0" borderId="17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2" fontId="59" fillId="0" borderId="17" xfId="0" applyNumberFormat="1" applyFont="1" applyBorder="1" applyAlignment="1">
      <alignment horizontal="center" vertical="center"/>
    </xf>
    <xf numFmtId="0" fontId="59" fillId="33" borderId="17" xfId="0" applyFont="1" applyFill="1" applyBorder="1" applyAlignment="1">
      <alignment horizontal="center"/>
    </xf>
    <xf numFmtId="178" fontId="10" fillId="0" borderId="36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38" xfId="0" applyFont="1" applyBorder="1" applyAlignment="1">
      <alignment vertical="top" wrapText="1"/>
    </xf>
    <xf numFmtId="2" fontId="10" fillId="0" borderId="38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49" fontId="10" fillId="33" borderId="38" xfId="0" applyNumberFormat="1" applyFont="1" applyFill="1" applyBorder="1" applyAlignment="1">
      <alignment horizontal="left" vertical="center" wrapText="1"/>
    </xf>
    <xf numFmtId="49" fontId="4" fillId="33" borderId="38" xfId="0" applyNumberFormat="1" applyFont="1" applyFill="1" applyBorder="1" applyAlignment="1">
      <alignment horizontal="left" vertical="center" wrapText="1"/>
    </xf>
    <xf numFmtId="49" fontId="10" fillId="0" borderId="38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13" fillId="0" borderId="0" xfId="0" applyFont="1" applyAlignment="1">
      <alignment/>
    </xf>
    <xf numFmtId="49" fontId="4" fillId="0" borderId="40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 wrapText="1"/>
    </xf>
    <xf numFmtId="0" fontId="10" fillId="33" borderId="38" xfId="0" applyFont="1" applyFill="1" applyBorder="1" applyAlignment="1">
      <alignment vertical="top" wrapText="1"/>
    </xf>
    <xf numFmtId="2" fontId="4" fillId="0" borderId="45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 wrapText="1"/>
    </xf>
    <xf numFmtId="178" fontId="4" fillId="0" borderId="27" xfId="0" applyNumberFormat="1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178" fontId="4" fillId="0" borderId="48" xfId="0" applyNumberFormat="1" applyFont="1" applyBorder="1" applyAlignment="1">
      <alignment horizontal="center" vertical="center" wrapText="1"/>
    </xf>
    <xf numFmtId="178" fontId="4" fillId="0" borderId="47" xfId="0" applyNumberFormat="1" applyFont="1" applyBorder="1" applyAlignment="1">
      <alignment horizontal="center" vertical="center" wrapText="1"/>
    </xf>
    <xf numFmtId="178" fontId="4" fillId="0" borderId="46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2" fontId="4" fillId="33" borderId="47" xfId="0" applyNumberFormat="1" applyFont="1" applyFill="1" applyBorder="1" applyAlignment="1">
      <alignment horizontal="center" vertical="center"/>
    </xf>
    <xf numFmtId="178" fontId="4" fillId="33" borderId="48" xfId="0" applyNumberFormat="1" applyFont="1" applyFill="1" applyBorder="1" applyAlignment="1">
      <alignment horizontal="center" vertical="center"/>
    </xf>
    <xf numFmtId="178" fontId="4" fillId="33" borderId="27" xfId="0" applyNumberFormat="1" applyFont="1" applyFill="1" applyBorder="1" applyAlignment="1">
      <alignment horizontal="center" vertical="center"/>
    </xf>
    <xf numFmtId="178" fontId="4" fillId="33" borderId="47" xfId="0" applyNumberFormat="1" applyFont="1" applyFill="1" applyBorder="1" applyAlignment="1">
      <alignment horizontal="center" vertical="center"/>
    </xf>
    <xf numFmtId="178" fontId="4" fillId="33" borderId="46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178" fontId="4" fillId="0" borderId="48" xfId="0" applyNumberFormat="1" applyFont="1" applyBorder="1" applyAlignment="1">
      <alignment horizontal="center" vertical="center"/>
    </xf>
    <xf numFmtId="178" fontId="4" fillId="0" borderId="47" xfId="0" applyNumberFormat="1" applyFont="1" applyBorder="1" applyAlignment="1">
      <alignment horizontal="center" vertical="center"/>
    </xf>
    <xf numFmtId="178" fontId="4" fillId="0" borderId="46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178" fontId="4" fillId="0" borderId="46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8" fontId="61" fillId="0" borderId="34" xfId="0" applyNumberFormat="1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/>
    </xf>
    <xf numFmtId="178" fontId="10" fillId="0" borderId="27" xfId="0" applyNumberFormat="1" applyFont="1" applyFill="1" applyBorder="1" applyAlignment="1">
      <alignment horizontal="center" vertical="center"/>
    </xf>
    <xf numFmtId="178" fontId="10" fillId="0" borderId="51" xfId="0" applyNumberFormat="1" applyFont="1" applyFill="1" applyBorder="1" applyAlignment="1">
      <alignment horizontal="center" vertical="center"/>
    </xf>
    <xf numFmtId="178" fontId="62" fillId="0" borderId="32" xfId="0" applyNumberFormat="1" applyFont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2" fontId="10" fillId="0" borderId="51" xfId="0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top" wrapText="1"/>
    </xf>
    <xf numFmtId="0" fontId="10" fillId="33" borderId="38" xfId="0" applyFont="1" applyFill="1" applyBorder="1" applyAlignment="1">
      <alignment horizontal="left" vertical="top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0" borderId="16" xfId="0" applyNumberFormat="1" applyFont="1" applyFill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 wrapText="1"/>
    </xf>
    <xf numFmtId="178" fontId="4" fillId="0" borderId="52" xfId="0" applyNumberFormat="1" applyFont="1" applyBorder="1" applyAlignment="1">
      <alignment horizontal="center" vertical="center" wrapText="1"/>
    </xf>
    <xf numFmtId="178" fontId="4" fillId="0" borderId="3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49" fontId="7" fillId="0" borderId="38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78" fontId="4" fillId="0" borderId="36" xfId="0" applyNumberFormat="1" applyFont="1" applyBorder="1" applyAlignment="1">
      <alignment horizontal="center" vertical="center" wrapText="1"/>
    </xf>
    <xf numFmtId="178" fontId="4" fillId="0" borderId="53" xfId="0" applyNumberFormat="1" applyFont="1" applyBorder="1" applyAlignment="1">
      <alignment horizontal="center" vertical="center" wrapText="1"/>
    </xf>
    <xf numFmtId="178" fontId="4" fillId="0" borderId="34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178" fontId="4" fillId="0" borderId="37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3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2" fontId="9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9" fontId="39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 wrapText="1"/>
    </xf>
    <xf numFmtId="178" fontId="12" fillId="0" borderId="32" xfId="0" applyNumberFormat="1" applyFont="1" applyBorder="1" applyAlignment="1">
      <alignment horizontal="center" vertical="center" wrapText="1"/>
    </xf>
    <xf numFmtId="178" fontId="12" fillId="0" borderId="4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6"/>
  <sheetViews>
    <sheetView tabSelected="1" view="pageBreakPreview" zoomScale="70" zoomScaleNormal="70" zoomScaleSheetLayoutView="70" zoomScalePageLayoutView="0" workbookViewId="0" topLeftCell="A1">
      <selection activeCell="A71" sqref="A71"/>
    </sheetView>
  </sheetViews>
  <sheetFormatPr defaultColWidth="9.140625" defaultRowHeight="15"/>
  <cols>
    <col min="1" max="1" width="64.8515625" style="35" customWidth="1"/>
    <col min="2" max="2" width="13.28125" style="163" customWidth="1"/>
    <col min="3" max="3" width="8.421875" style="164" hidden="1" customWidth="1"/>
    <col min="4" max="4" width="9.8515625" style="165" hidden="1" customWidth="1"/>
    <col min="5" max="5" width="10.421875" style="166" hidden="1" customWidth="1"/>
    <col min="6" max="6" width="11.7109375" style="167" hidden="1" customWidth="1"/>
    <col min="7" max="7" width="10.7109375" style="167" hidden="1" customWidth="1"/>
    <col min="8" max="8" width="12.140625" style="167" hidden="1" customWidth="1"/>
    <col min="9" max="9" width="10.421875" style="167" hidden="1" customWidth="1"/>
    <col min="10" max="10" width="11.57421875" style="167" hidden="1" customWidth="1"/>
    <col min="11" max="11" width="12.8515625" style="167" hidden="1" customWidth="1"/>
    <col min="12" max="12" width="10.421875" style="167" hidden="1" customWidth="1"/>
    <col min="13" max="13" width="10.8515625" style="167" hidden="1" customWidth="1"/>
    <col min="14" max="14" width="11.8515625" style="166" hidden="1" customWidth="1"/>
    <col min="15" max="15" width="13.57421875" style="168" hidden="1" customWidth="1"/>
    <col min="16" max="16" width="13.00390625" style="168" hidden="1" customWidth="1"/>
    <col min="17" max="17" width="14.140625" style="28" hidden="1" customWidth="1"/>
    <col min="18" max="18" width="20.421875" style="28" hidden="1" customWidth="1"/>
    <col min="19" max="19" width="17.00390625" style="28" hidden="1" customWidth="1"/>
    <col min="20" max="20" width="0" style="28" hidden="1" customWidth="1"/>
    <col min="21" max="21" width="12.00390625" style="28" hidden="1" customWidth="1"/>
    <col min="22" max="22" width="22.28125" style="28" hidden="1" customWidth="1"/>
    <col min="23" max="23" width="22.28125" style="204" hidden="1" customWidth="1"/>
    <col min="24" max="25" width="22.28125" style="42" hidden="1" customWidth="1"/>
    <col min="26" max="26" width="19.421875" style="28" customWidth="1"/>
    <col min="27" max="28" width="22.7109375" style="314" customWidth="1"/>
    <col min="29" max="29" width="0" style="28" hidden="1" customWidth="1"/>
    <col min="30" max="30" width="29.28125" style="28" hidden="1" customWidth="1"/>
    <col min="31" max="16384" width="9.140625" style="2" customWidth="1"/>
  </cols>
  <sheetData>
    <row r="1" spans="1:30" s="4" customFormat="1" ht="23.25" customHeight="1">
      <c r="A1" s="360" t="s">
        <v>144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29"/>
      <c r="AD1" s="29"/>
    </row>
    <row r="2" spans="1:30" s="4" customFormat="1" ht="18.75" customHeight="1">
      <c r="A2" s="360" t="s">
        <v>145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29"/>
      <c r="AD2" s="29"/>
    </row>
    <row r="3" spans="1:30" s="4" customFormat="1" ht="18.75" customHeight="1">
      <c r="A3" s="369" t="s">
        <v>146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29"/>
      <c r="AD3" s="29"/>
    </row>
    <row r="4" spans="1:30" s="4" customFormat="1" ht="18.7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29"/>
      <c r="AD4" s="29"/>
    </row>
    <row r="5" spans="1:30" s="4" customFormat="1" ht="16.5" customHeigh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29"/>
      <c r="AD5" s="29"/>
    </row>
    <row r="6" spans="1:33" s="4" customFormat="1" ht="60.75" customHeight="1" thickBot="1">
      <c r="A6" s="363" t="s">
        <v>143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29"/>
      <c r="AD6" s="29"/>
      <c r="AG6" s="254"/>
    </row>
    <row r="7" spans="1:30" s="12" customFormat="1" ht="21" customHeight="1" hidden="1" thickBot="1">
      <c r="A7" s="32"/>
      <c r="B7" s="17"/>
      <c r="C7" s="11"/>
      <c r="D7" s="11"/>
      <c r="E7" s="44"/>
      <c r="F7" s="45"/>
      <c r="G7" s="45"/>
      <c r="H7" s="45"/>
      <c r="I7" s="45"/>
      <c r="J7" s="45"/>
      <c r="K7" s="45"/>
      <c r="L7" s="45"/>
      <c r="M7" s="45"/>
      <c r="N7" s="44"/>
      <c r="O7" s="46"/>
      <c r="P7" s="46"/>
      <c r="Q7" s="29"/>
      <c r="R7" s="29"/>
      <c r="S7" s="29"/>
      <c r="T7" s="29"/>
      <c r="U7" s="29"/>
      <c r="V7" s="29"/>
      <c r="W7" s="204"/>
      <c r="X7" s="42"/>
      <c r="Y7" s="42"/>
      <c r="Z7" s="29"/>
      <c r="AA7" s="299"/>
      <c r="AB7" s="299"/>
      <c r="AC7" s="29"/>
      <c r="AD7" s="29"/>
    </row>
    <row r="8" spans="1:30" s="30" customFormat="1" ht="29.25" customHeight="1">
      <c r="A8" s="370" t="s">
        <v>78</v>
      </c>
      <c r="B8" s="371" t="s">
        <v>82</v>
      </c>
      <c r="C8" s="346" t="s">
        <v>79</v>
      </c>
      <c r="D8" s="346" t="s">
        <v>0</v>
      </c>
      <c r="E8" s="349" t="s">
        <v>49</v>
      </c>
      <c r="F8" s="350"/>
      <c r="G8" s="351"/>
      <c r="H8" s="343" t="s">
        <v>54</v>
      </c>
      <c r="I8" s="344"/>
      <c r="J8" s="345"/>
      <c r="K8" s="343" t="s">
        <v>55</v>
      </c>
      <c r="L8" s="344"/>
      <c r="M8" s="345"/>
      <c r="N8" s="352" t="s">
        <v>69</v>
      </c>
      <c r="O8" s="353"/>
      <c r="P8" s="354"/>
      <c r="Q8" s="355" t="s">
        <v>77</v>
      </c>
      <c r="R8" s="358" t="s">
        <v>75</v>
      </c>
      <c r="S8" s="358"/>
      <c r="T8" s="358" t="s">
        <v>66</v>
      </c>
      <c r="U8" s="358"/>
      <c r="V8" s="364" t="s">
        <v>76</v>
      </c>
      <c r="W8" s="366" t="s">
        <v>131</v>
      </c>
      <c r="X8" s="367" t="s">
        <v>133</v>
      </c>
      <c r="Y8" s="368" t="s">
        <v>134</v>
      </c>
      <c r="Z8" s="374" t="s">
        <v>77</v>
      </c>
      <c r="AA8" s="378" t="s">
        <v>75</v>
      </c>
      <c r="AB8" s="378"/>
      <c r="AC8" s="358" t="s">
        <v>66</v>
      </c>
      <c r="AD8" s="358"/>
    </row>
    <row r="9" spans="1:30" s="30" customFormat="1" ht="84" customHeight="1">
      <c r="A9" s="341"/>
      <c r="B9" s="372"/>
      <c r="C9" s="347"/>
      <c r="D9" s="347"/>
      <c r="E9" s="48"/>
      <c r="F9" s="49" t="s">
        <v>47</v>
      </c>
      <c r="G9" s="49" t="s">
        <v>48</v>
      </c>
      <c r="H9" s="48"/>
      <c r="I9" s="49" t="s">
        <v>47</v>
      </c>
      <c r="J9" s="49" t="s">
        <v>48</v>
      </c>
      <c r="K9" s="48"/>
      <c r="L9" s="49" t="s">
        <v>47</v>
      </c>
      <c r="M9" s="49" t="s">
        <v>48</v>
      </c>
      <c r="N9" s="48" t="s">
        <v>70</v>
      </c>
      <c r="O9" s="6" t="s">
        <v>47</v>
      </c>
      <c r="P9" s="50" t="s">
        <v>48</v>
      </c>
      <c r="Q9" s="356"/>
      <c r="R9" s="6" t="s">
        <v>47</v>
      </c>
      <c r="S9" s="6" t="s">
        <v>48</v>
      </c>
      <c r="T9" s="48" t="s">
        <v>71</v>
      </c>
      <c r="U9" s="6" t="s">
        <v>47</v>
      </c>
      <c r="V9" s="365"/>
      <c r="W9" s="366"/>
      <c r="X9" s="367"/>
      <c r="Y9" s="368"/>
      <c r="Z9" s="375"/>
      <c r="AA9" s="377" t="s">
        <v>47</v>
      </c>
      <c r="AB9" s="377" t="s">
        <v>48</v>
      </c>
      <c r="AC9" s="48" t="s">
        <v>71</v>
      </c>
      <c r="AD9" s="6" t="s">
        <v>47</v>
      </c>
    </row>
    <row r="10" spans="1:30" s="30" customFormat="1" ht="21.75" customHeight="1" thickBot="1">
      <c r="A10" s="342"/>
      <c r="B10" s="373"/>
      <c r="C10" s="348"/>
      <c r="D10" s="348"/>
      <c r="E10" s="52" t="s">
        <v>8</v>
      </c>
      <c r="F10" s="53">
        <v>142310</v>
      </c>
      <c r="G10" s="53">
        <v>142320</v>
      </c>
      <c r="H10" s="52" t="s">
        <v>8</v>
      </c>
      <c r="I10" s="53">
        <v>142310</v>
      </c>
      <c r="J10" s="53">
        <v>142320</v>
      </c>
      <c r="K10" s="52" t="s">
        <v>8</v>
      </c>
      <c r="L10" s="53">
        <v>142310</v>
      </c>
      <c r="M10" s="53">
        <v>142320</v>
      </c>
      <c r="N10" s="52" t="s">
        <v>8</v>
      </c>
      <c r="O10" s="51">
        <v>142310</v>
      </c>
      <c r="P10" s="54">
        <v>142320</v>
      </c>
      <c r="Q10" s="357"/>
      <c r="R10" s="51">
        <v>142310</v>
      </c>
      <c r="S10" s="51">
        <v>142320</v>
      </c>
      <c r="T10" s="51" t="s">
        <v>8</v>
      </c>
      <c r="U10" s="51">
        <v>142310</v>
      </c>
      <c r="V10" s="206">
        <v>142245</v>
      </c>
      <c r="W10" s="222"/>
      <c r="X10" s="234"/>
      <c r="Y10" s="223"/>
      <c r="Z10" s="376"/>
      <c r="AA10" s="301">
        <v>142310</v>
      </c>
      <c r="AB10" s="301">
        <v>142320</v>
      </c>
      <c r="AC10" s="51" t="s">
        <v>8</v>
      </c>
      <c r="AD10" s="51">
        <v>142310</v>
      </c>
    </row>
    <row r="11" spans="1:30" s="14" customFormat="1" ht="20.25" customHeight="1" thickBot="1">
      <c r="A11" s="33" t="s">
        <v>97</v>
      </c>
      <c r="B11" s="55" t="s">
        <v>45</v>
      </c>
      <c r="C11" s="56"/>
      <c r="D11" s="56"/>
      <c r="E11" s="56">
        <v>5</v>
      </c>
      <c r="F11" s="56">
        <v>6</v>
      </c>
      <c r="G11" s="56" t="s">
        <v>50</v>
      </c>
      <c r="H11" s="57" t="s">
        <v>51</v>
      </c>
      <c r="I11" s="57" t="s">
        <v>52</v>
      </c>
      <c r="J11" s="57" t="s">
        <v>53</v>
      </c>
      <c r="K11" s="57" t="s">
        <v>56</v>
      </c>
      <c r="L11" s="57" t="s">
        <v>57</v>
      </c>
      <c r="M11" s="57" t="s">
        <v>58</v>
      </c>
      <c r="N11" s="58" t="s">
        <v>59</v>
      </c>
      <c r="O11" s="59" t="s">
        <v>60</v>
      </c>
      <c r="P11" s="60" t="s">
        <v>61</v>
      </c>
      <c r="Q11" s="61" t="s">
        <v>46</v>
      </c>
      <c r="R11" s="57" t="s">
        <v>98</v>
      </c>
      <c r="S11" s="57" t="s">
        <v>99</v>
      </c>
      <c r="T11" s="57" t="s">
        <v>67</v>
      </c>
      <c r="U11" s="57" t="s">
        <v>68</v>
      </c>
      <c r="V11" s="207" t="s">
        <v>50</v>
      </c>
      <c r="W11" s="224" t="s">
        <v>51</v>
      </c>
      <c r="X11" s="235" t="s">
        <v>52</v>
      </c>
      <c r="Y11" s="225"/>
      <c r="Z11" s="55" t="s">
        <v>53</v>
      </c>
      <c r="AA11" s="302" t="s">
        <v>56</v>
      </c>
      <c r="AB11" s="302" t="s">
        <v>57</v>
      </c>
      <c r="AC11" s="57" t="s">
        <v>67</v>
      </c>
      <c r="AD11" s="57" t="s">
        <v>68</v>
      </c>
    </row>
    <row r="12" spans="1:30" s="15" customFormat="1" ht="47.25" customHeight="1" hidden="1">
      <c r="A12" s="34" t="s">
        <v>62</v>
      </c>
      <c r="B12" s="62"/>
      <c r="C12" s="63"/>
      <c r="D12" s="63"/>
      <c r="E12" s="63">
        <f aca="true" t="shared" si="0" ref="E12:M12">SUM(E34:E82)</f>
        <v>2861.0000000000005</v>
      </c>
      <c r="F12" s="63">
        <f t="shared" si="0"/>
        <v>2734.3</v>
      </c>
      <c r="G12" s="63">
        <f t="shared" si="0"/>
        <v>126.7</v>
      </c>
      <c r="H12" s="63">
        <f t="shared" si="0"/>
        <v>3325.4000000000005</v>
      </c>
      <c r="I12" s="63">
        <f t="shared" si="0"/>
        <v>3187.7000000000003</v>
      </c>
      <c r="J12" s="63">
        <f t="shared" si="0"/>
        <v>137.7</v>
      </c>
      <c r="K12" s="63">
        <f t="shared" si="0"/>
        <v>1587.1900000000003</v>
      </c>
      <c r="L12" s="63">
        <f t="shared" si="0"/>
        <v>1529.22</v>
      </c>
      <c r="M12" s="63">
        <f t="shared" si="0"/>
        <v>57.97</v>
      </c>
      <c r="N12" s="64">
        <f aca="true" t="shared" si="1" ref="N12:V12">SUM(N20:N82)</f>
        <v>3552.1999999999994</v>
      </c>
      <c r="O12" s="63">
        <f t="shared" si="1"/>
        <v>3398.8999999999996</v>
      </c>
      <c r="P12" s="65">
        <f t="shared" si="1"/>
        <v>153.29999999999998</v>
      </c>
      <c r="Q12" s="66" t="e">
        <f t="shared" si="1"/>
        <v>#REF!</v>
      </c>
      <c r="R12" s="63" t="e">
        <f t="shared" si="1"/>
        <v>#REF!</v>
      </c>
      <c r="S12" s="63" t="e">
        <f t="shared" si="1"/>
        <v>#REF!</v>
      </c>
      <c r="T12" s="63" t="e">
        <f t="shared" si="1"/>
        <v>#REF!</v>
      </c>
      <c r="U12" s="63" t="e">
        <f t="shared" si="1"/>
        <v>#REF!</v>
      </c>
      <c r="V12" s="65" t="e">
        <f t="shared" si="1"/>
        <v>#REF!</v>
      </c>
      <c r="W12" s="226"/>
      <c r="X12" s="236"/>
      <c r="Y12" s="227"/>
      <c r="Z12" s="217">
        <f>SUM(Z20:Z82)</f>
        <v>19431.199999999997</v>
      </c>
      <c r="AA12" s="303">
        <f>SUM(AA20:AA82)</f>
        <v>18417.1</v>
      </c>
      <c r="AB12" s="303">
        <f>SUM(AB20:AB82)</f>
        <v>1014.0999999999999</v>
      </c>
      <c r="AC12" s="63">
        <f>SUM(AC20:AC82)</f>
        <v>4784.599999999999</v>
      </c>
      <c r="AD12" s="63">
        <f>SUM(AD20:AD82)</f>
        <v>4784.599999999999</v>
      </c>
    </row>
    <row r="13" spans="1:30" s="20" customFormat="1" ht="25.5" customHeight="1" thickBot="1">
      <c r="A13" s="258" t="s">
        <v>81</v>
      </c>
      <c r="B13" s="259" t="s">
        <v>83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1"/>
      <c r="O13" s="260"/>
      <c r="P13" s="262"/>
      <c r="Q13" s="263">
        <f aca="true" t="shared" si="2" ref="Q13:X13">Q14</f>
        <v>233</v>
      </c>
      <c r="R13" s="261">
        <f t="shared" si="2"/>
        <v>13</v>
      </c>
      <c r="S13" s="261">
        <f t="shared" si="2"/>
        <v>220</v>
      </c>
      <c r="T13" s="261">
        <f t="shared" si="2"/>
        <v>10</v>
      </c>
      <c r="U13" s="261">
        <f t="shared" si="2"/>
        <v>10</v>
      </c>
      <c r="V13" s="264">
        <f t="shared" si="2"/>
        <v>0</v>
      </c>
      <c r="W13" s="48">
        <f t="shared" si="2"/>
        <v>3</v>
      </c>
      <c r="X13" s="256">
        <f t="shared" si="2"/>
        <v>99.42</v>
      </c>
      <c r="Y13" s="48"/>
      <c r="Z13" s="265">
        <f>Z14</f>
        <v>270</v>
      </c>
      <c r="AA13" s="304">
        <f>AA14</f>
        <v>10</v>
      </c>
      <c r="AB13" s="304">
        <f>AB14</f>
        <v>260</v>
      </c>
      <c r="AC13" s="67"/>
      <c r="AD13" s="67"/>
    </row>
    <row r="14" spans="1:30" s="13" customFormat="1" ht="40.5" customHeight="1" thickBot="1">
      <c r="A14" s="241" t="s">
        <v>4</v>
      </c>
      <c r="B14" s="68" t="s">
        <v>124</v>
      </c>
      <c r="C14" s="69">
        <v>1087</v>
      </c>
      <c r="D14" s="70" t="s">
        <v>5</v>
      </c>
      <c r="E14" s="71">
        <f>SUM(F14:G14)</f>
        <v>195</v>
      </c>
      <c r="F14" s="72">
        <v>11</v>
      </c>
      <c r="G14" s="72">
        <v>184</v>
      </c>
      <c r="H14" s="72">
        <f>SUM(I14:J14)</f>
        <v>195</v>
      </c>
      <c r="I14" s="72">
        <v>11</v>
      </c>
      <c r="J14" s="72">
        <v>184</v>
      </c>
      <c r="K14" s="72">
        <f>SUM(L14:M14)</f>
        <v>116</v>
      </c>
      <c r="L14" s="72">
        <v>13.63</v>
      </c>
      <c r="M14" s="72">
        <v>102.37</v>
      </c>
      <c r="N14" s="73">
        <f>SUM(O14:P14)</f>
        <v>190</v>
      </c>
      <c r="O14" s="74">
        <v>10</v>
      </c>
      <c r="P14" s="75">
        <v>180</v>
      </c>
      <c r="Q14" s="76">
        <f>R14+S14</f>
        <v>233</v>
      </c>
      <c r="R14" s="74">
        <v>13</v>
      </c>
      <c r="S14" s="74">
        <v>220</v>
      </c>
      <c r="T14" s="77">
        <f>SUM(U14:U14)</f>
        <v>10</v>
      </c>
      <c r="U14" s="74">
        <v>10</v>
      </c>
      <c r="V14" s="208"/>
      <c r="W14" s="228">
        <v>3</v>
      </c>
      <c r="X14" s="237">
        <v>99.42</v>
      </c>
      <c r="Y14" s="229"/>
      <c r="Z14" s="218">
        <f>AA14+AB14</f>
        <v>270</v>
      </c>
      <c r="AA14" s="305">
        <v>10</v>
      </c>
      <c r="AB14" s="305">
        <v>260</v>
      </c>
      <c r="AC14" s="77">
        <f>SUM(AD14:AD14)</f>
        <v>10</v>
      </c>
      <c r="AD14" s="74">
        <v>10</v>
      </c>
    </row>
    <row r="15" spans="1:30" s="20" customFormat="1" ht="30" customHeight="1" thickBot="1">
      <c r="A15" s="258" t="s">
        <v>121</v>
      </c>
      <c r="B15" s="259" t="s">
        <v>84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1"/>
      <c r="O15" s="260"/>
      <c r="P15" s="262"/>
      <c r="Q15" s="263">
        <f aca="true" t="shared" si="3" ref="Q15:X15">Q16</f>
        <v>60</v>
      </c>
      <c r="R15" s="261">
        <f t="shared" si="3"/>
        <v>0</v>
      </c>
      <c r="S15" s="261">
        <f t="shared" si="3"/>
        <v>60</v>
      </c>
      <c r="T15" s="261">
        <f t="shared" si="3"/>
        <v>2</v>
      </c>
      <c r="U15" s="261">
        <f t="shared" si="3"/>
        <v>2</v>
      </c>
      <c r="V15" s="264">
        <f t="shared" si="3"/>
        <v>0</v>
      </c>
      <c r="W15" s="48">
        <f t="shared" si="3"/>
        <v>0</v>
      </c>
      <c r="X15" s="256">
        <f t="shared" si="3"/>
        <v>50.9</v>
      </c>
      <c r="Y15" s="48"/>
      <c r="Z15" s="265">
        <f>Z16</f>
        <v>60</v>
      </c>
      <c r="AA15" s="304">
        <f>AA16</f>
        <v>2</v>
      </c>
      <c r="AB15" s="304">
        <f>AB16</f>
        <v>58</v>
      </c>
      <c r="AC15" s="67"/>
      <c r="AD15" s="67"/>
    </row>
    <row r="16" spans="1:30" s="13" customFormat="1" ht="23.25" customHeight="1" thickBot="1">
      <c r="A16" s="242" t="s">
        <v>1</v>
      </c>
      <c r="B16" s="78" t="s">
        <v>85</v>
      </c>
      <c r="C16" s="69">
        <v>1087</v>
      </c>
      <c r="D16" s="79" t="s">
        <v>65</v>
      </c>
      <c r="E16" s="71">
        <f>SUM(F16:G16)</f>
        <v>37</v>
      </c>
      <c r="F16" s="72">
        <v>2</v>
      </c>
      <c r="G16" s="72">
        <v>35</v>
      </c>
      <c r="H16" s="72">
        <f>SUM(I16:J16)</f>
        <v>37</v>
      </c>
      <c r="I16" s="72">
        <v>2</v>
      </c>
      <c r="J16" s="72">
        <v>35</v>
      </c>
      <c r="K16" s="72">
        <f>SUM(L16:M16)</f>
        <v>16.169999999999998</v>
      </c>
      <c r="L16" s="72">
        <v>0.97</v>
      </c>
      <c r="M16" s="72">
        <v>15.2</v>
      </c>
      <c r="N16" s="73">
        <f>SUM(O16:P16)</f>
        <v>37</v>
      </c>
      <c r="O16" s="74">
        <v>2</v>
      </c>
      <c r="P16" s="75">
        <v>35</v>
      </c>
      <c r="Q16" s="76">
        <f>R16+S16</f>
        <v>60</v>
      </c>
      <c r="R16" s="74">
        <v>0</v>
      </c>
      <c r="S16" s="74">
        <v>60</v>
      </c>
      <c r="T16" s="77">
        <f>SUM(U16:U16)</f>
        <v>2</v>
      </c>
      <c r="U16" s="74">
        <v>2</v>
      </c>
      <c r="V16" s="208"/>
      <c r="W16" s="228"/>
      <c r="X16" s="237">
        <v>50.9</v>
      </c>
      <c r="Y16" s="229"/>
      <c r="Z16" s="218">
        <f>AA16+AB16</f>
        <v>60</v>
      </c>
      <c r="AA16" s="305">
        <v>2</v>
      </c>
      <c r="AB16" s="305">
        <v>58</v>
      </c>
      <c r="AC16" s="77">
        <f>SUM(AD16:AD16)</f>
        <v>2</v>
      </c>
      <c r="AD16" s="74">
        <v>2</v>
      </c>
    </row>
    <row r="17" spans="1:30" s="23" customFormat="1" ht="24" customHeight="1" thickBot="1">
      <c r="A17" s="266" t="s">
        <v>86</v>
      </c>
      <c r="B17" s="267" t="s">
        <v>87</v>
      </c>
      <c r="C17" s="268"/>
      <c r="D17" s="269"/>
      <c r="E17" s="261"/>
      <c r="F17" s="270"/>
      <c r="G17" s="270"/>
      <c r="H17" s="270"/>
      <c r="I17" s="270"/>
      <c r="J17" s="270"/>
      <c r="K17" s="270"/>
      <c r="L17" s="270"/>
      <c r="M17" s="270"/>
      <c r="N17" s="271"/>
      <c r="O17" s="272"/>
      <c r="P17" s="273"/>
      <c r="Q17" s="274" t="e">
        <f>Q18+#REF!+Q31+Q62+Q73</f>
        <v>#REF!</v>
      </c>
      <c r="R17" s="275" t="e">
        <f>R18+#REF!+R31+R62+R73</f>
        <v>#REF!</v>
      </c>
      <c r="S17" s="275" t="e">
        <f>S18+#REF!+S31+S62+S73</f>
        <v>#REF!</v>
      </c>
      <c r="T17" s="275" t="e">
        <f>T18+#REF!+T31+T62+T73</f>
        <v>#REF!</v>
      </c>
      <c r="U17" s="275" t="e">
        <f>U18+#REF!+U31+U62+U73</f>
        <v>#REF!</v>
      </c>
      <c r="V17" s="276" t="e">
        <f>V18+#REF!+V31+V62+V73</f>
        <v>#REF!</v>
      </c>
      <c r="W17" s="124" t="e">
        <f>W18+#REF!+W31+W62+W73</f>
        <v>#REF!</v>
      </c>
      <c r="X17" s="213" t="e">
        <f>X18+#REF!+X31+X62+X73</f>
        <v>#REF!</v>
      </c>
      <c r="Y17" s="124"/>
      <c r="Z17" s="277">
        <f>Z18+Z31+Z62+Z73</f>
        <v>3505.2</v>
      </c>
      <c r="AA17" s="277">
        <f>AA18+AA31+AA62+AA73</f>
        <v>3406.5</v>
      </c>
      <c r="AB17" s="277">
        <f>AB18+AB31+AB62+AB73</f>
        <v>98.7</v>
      </c>
      <c r="AC17" s="81"/>
      <c r="AD17" s="82"/>
    </row>
    <row r="18" spans="1:30" s="24" customFormat="1" ht="39" customHeight="1">
      <c r="A18" s="243" t="s">
        <v>88</v>
      </c>
      <c r="B18" s="83" t="s">
        <v>123</v>
      </c>
      <c r="C18" s="84"/>
      <c r="D18" s="56"/>
      <c r="E18" s="85"/>
      <c r="F18" s="86"/>
      <c r="G18" s="86"/>
      <c r="H18" s="86"/>
      <c r="I18" s="86"/>
      <c r="J18" s="86"/>
      <c r="K18" s="86"/>
      <c r="L18" s="86"/>
      <c r="M18" s="86"/>
      <c r="N18" s="58"/>
      <c r="O18" s="87"/>
      <c r="P18" s="88"/>
      <c r="Q18" s="89">
        <f>R18+S18</f>
        <v>237.7</v>
      </c>
      <c r="R18" s="90">
        <f aca="true" t="shared" si="4" ref="R18:X18">SUM(R19:R28)</f>
        <v>237.7</v>
      </c>
      <c r="S18" s="90">
        <f t="shared" si="4"/>
        <v>0</v>
      </c>
      <c r="T18" s="90">
        <f t="shared" si="4"/>
        <v>635.5</v>
      </c>
      <c r="U18" s="90">
        <f t="shared" si="4"/>
        <v>635.5</v>
      </c>
      <c r="V18" s="209">
        <f t="shared" si="4"/>
        <v>0</v>
      </c>
      <c r="W18" s="209">
        <f t="shared" si="4"/>
        <v>206.22999999999996</v>
      </c>
      <c r="X18" s="209">
        <f t="shared" si="4"/>
        <v>0</v>
      </c>
      <c r="Y18" s="124"/>
      <c r="Z18" s="202">
        <f>AA18+AB18</f>
        <v>297</v>
      </c>
      <c r="AA18" s="306">
        <f>SUM(AA19:AA29)</f>
        <v>297</v>
      </c>
      <c r="AB18" s="306">
        <f>SUM(AB19:AB29)</f>
        <v>0</v>
      </c>
      <c r="AC18" s="91"/>
      <c r="AD18" s="92"/>
    </row>
    <row r="19" spans="1:30" s="25" customFormat="1" ht="23.25" customHeight="1">
      <c r="A19" s="244" t="s">
        <v>135</v>
      </c>
      <c r="B19" s="93"/>
      <c r="C19" s="94">
        <v>1087</v>
      </c>
      <c r="D19" s="95" t="s">
        <v>34</v>
      </c>
      <c r="E19" s="96">
        <f aca="true" t="shared" si="5" ref="E19:E28">SUM(F19:G19)</f>
        <v>101.6</v>
      </c>
      <c r="F19" s="97">
        <v>36.6</v>
      </c>
      <c r="G19" s="97">
        <v>65</v>
      </c>
      <c r="H19" s="97">
        <f aca="true" t="shared" si="6" ref="H19:H28">SUM(I19:J19)</f>
        <v>101.6</v>
      </c>
      <c r="I19" s="97">
        <v>36.6</v>
      </c>
      <c r="J19" s="97">
        <v>65</v>
      </c>
      <c r="K19" s="97">
        <f aca="true" t="shared" si="7" ref="K19:K28">SUM(L19:M19)</f>
        <v>49.629999999999995</v>
      </c>
      <c r="L19" s="97">
        <v>23.39</v>
      </c>
      <c r="M19" s="97">
        <v>26.24</v>
      </c>
      <c r="N19" s="98">
        <f aca="true" t="shared" si="8" ref="N19:N28">SUM(O19:P19)</f>
        <v>74.4</v>
      </c>
      <c r="O19" s="99">
        <v>35.4</v>
      </c>
      <c r="P19" s="100">
        <v>39</v>
      </c>
      <c r="Q19" s="101">
        <f>SUM(R19:S19)</f>
        <v>51.7</v>
      </c>
      <c r="R19" s="99">
        <v>51.7</v>
      </c>
      <c r="S19" s="99"/>
      <c r="T19" s="102">
        <f aca="true" t="shared" si="9" ref="T19:T28">SUM(U19:U19)</f>
        <v>35.4</v>
      </c>
      <c r="U19" s="103">
        <v>35.4</v>
      </c>
      <c r="V19" s="210"/>
      <c r="W19" s="228">
        <v>30.05</v>
      </c>
      <c r="X19" s="237"/>
      <c r="Y19" s="229"/>
      <c r="Z19" s="219">
        <f>SUM(AA19:AB19)</f>
        <v>40</v>
      </c>
      <c r="AA19" s="311">
        <v>40</v>
      </c>
      <c r="AB19" s="311"/>
      <c r="AC19" s="102">
        <f aca="true" t="shared" si="10" ref="AC19:AC28">SUM(AD19:AD19)</f>
        <v>35.4</v>
      </c>
      <c r="AD19" s="103">
        <v>35.4</v>
      </c>
    </row>
    <row r="20" spans="1:30" s="26" customFormat="1" ht="26.25" customHeight="1">
      <c r="A20" s="245" t="s">
        <v>148</v>
      </c>
      <c r="B20" s="104"/>
      <c r="C20" s="105">
        <v>1087</v>
      </c>
      <c r="D20" s="106" t="s">
        <v>9</v>
      </c>
      <c r="E20" s="96">
        <f t="shared" si="5"/>
        <v>0</v>
      </c>
      <c r="F20" s="107">
        <v>0</v>
      </c>
      <c r="G20" s="107"/>
      <c r="H20" s="97">
        <f t="shared" si="6"/>
        <v>0</v>
      </c>
      <c r="I20" s="107"/>
      <c r="J20" s="107"/>
      <c r="K20" s="97">
        <f t="shared" si="7"/>
        <v>0</v>
      </c>
      <c r="L20" s="107"/>
      <c r="M20" s="107"/>
      <c r="N20" s="98">
        <f t="shared" si="8"/>
        <v>0</v>
      </c>
      <c r="O20" s="107">
        <v>0</v>
      </c>
      <c r="P20" s="108">
        <v>0</v>
      </c>
      <c r="Q20" s="101">
        <f aca="true" t="shared" si="11" ref="Q20:Q28">SUM(R20:S20)</f>
        <v>30</v>
      </c>
      <c r="R20" s="107">
        <v>30</v>
      </c>
      <c r="S20" s="107"/>
      <c r="T20" s="109">
        <f t="shared" si="9"/>
        <v>43.2</v>
      </c>
      <c r="U20" s="110">
        <v>43.2</v>
      </c>
      <c r="V20" s="211"/>
      <c r="W20" s="230">
        <v>23.5</v>
      </c>
      <c r="X20" s="238"/>
      <c r="Y20" s="231"/>
      <c r="Z20" s="219">
        <f aca="true" t="shared" si="12" ref="Z20:Z29">SUM(AA20:AB20)</f>
        <v>27</v>
      </c>
      <c r="AA20" s="330">
        <v>27</v>
      </c>
      <c r="AB20" s="330"/>
      <c r="AC20" s="109">
        <f t="shared" si="10"/>
        <v>43.2</v>
      </c>
      <c r="AD20" s="110">
        <v>43.2</v>
      </c>
    </row>
    <row r="21" spans="1:30" s="25" customFormat="1" ht="24" customHeight="1">
      <c r="A21" s="244" t="s">
        <v>149</v>
      </c>
      <c r="B21" s="93"/>
      <c r="C21" s="94">
        <v>1087</v>
      </c>
      <c r="D21" s="95" t="s">
        <v>13</v>
      </c>
      <c r="E21" s="96">
        <f t="shared" si="5"/>
        <v>63.3</v>
      </c>
      <c r="F21" s="97">
        <v>63.3</v>
      </c>
      <c r="G21" s="97"/>
      <c r="H21" s="97">
        <f t="shared" si="6"/>
        <v>63.3</v>
      </c>
      <c r="I21" s="97">
        <v>63.3</v>
      </c>
      <c r="J21" s="97"/>
      <c r="K21" s="97">
        <f t="shared" si="7"/>
        <v>38.23</v>
      </c>
      <c r="L21" s="97">
        <v>38.23</v>
      </c>
      <c r="M21" s="97"/>
      <c r="N21" s="98">
        <f t="shared" si="8"/>
        <v>67.6</v>
      </c>
      <c r="O21" s="111">
        <f>44.6+23</f>
        <v>67.6</v>
      </c>
      <c r="P21" s="112">
        <f aca="true" t="shared" si="13" ref="P21:P28">M21/6*12</f>
        <v>0</v>
      </c>
      <c r="Q21" s="101">
        <f t="shared" si="11"/>
        <v>23</v>
      </c>
      <c r="R21" s="111">
        <v>23</v>
      </c>
      <c r="S21" s="111"/>
      <c r="T21" s="109">
        <f t="shared" si="9"/>
        <v>67.6</v>
      </c>
      <c r="U21" s="113">
        <f>44.6+23</f>
        <v>67.6</v>
      </c>
      <c r="V21" s="210"/>
      <c r="W21" s="228">
        <v>13.36</v>
      </c>
      <c r="X21" s="237"/>
      <c r="Y21" s="229"/>
      <c r="Z21" s="219">
        <f t="shared" si="12"/>
        <v>25</v>
      </c>
      <c r="AA21" s="311">
        <v>25</v>
      </c>
      <c r="AB21" s="311"/>
      <c r="AC21" s="109">
        <f t="shared" si="10"/>
        <v>67.6</v>
      </c>
      <c r="AD21" s="113">
        <f>44.6+23</f>
        <v>67.6</v>
      </c>
    </row>
    <row r="22" spans="1:30" s="25" customFormat="1" ht="24" customHeight="1" hidden="1">
      <c r="A22" s="244" t="s">
        <v>122</v>
      </c>
      <c r="B22" s="93"/>
      <c r="C22" s="94">
        <v>1087</v>
      </c>
      <c r="D22" s="95" t="s">
        <v>14</v>
      </c>
      <c r="E22" s="96">
        <f t="shared" si="5"/>
        <v>125.1</v>
      </c>
      <c r="F22" s="97">
        <v>125.1</v>
      </c>
      <c r="G22" s="97"/>
      <c r="H22" s="97">
        <f t="shared" si="6"/>
        <v>125.1</v>
      </c>
      <c r="I22" s="97">
        <v>125.1</v>
      </c>
      <c r="J22" s="97"/>
      <c r="K22" s="97">
        <f t="shared" si="7"/>
        <v>17.56</v>
      </c>
      <c r="L22" s="97">
        <v>17.56</v>
      </c>
      <c r="M22" s="97"/>
      <c r="N22" s="98">
        <f t="shared" si="8"/>
        <v>26</v>
      </c>
      <c r="O22" s="111">
        <v>26</v>
      </c>
      <c r="P22" s="112">
        <f t="shared" si="13"/>
        <v>0</v>
      </c>
      <c r="Q22" s="101">
        <f t="shared" si="11"/>
        <v>20</v>
      </c>
      <c r="R22" s="111">
        <v>20</v>
      </c>
      <c r="S22" s="111"/>
      <c r="T22" s="109">
        <f t="shared" si="9"/>
        <v>26</v>
      </c>
      <c r="U22" s="113">
        <v>26</v>
      </c>
      <c r="V22" s="210"/>
      <c r="W22" s="228">
        <v>21.3</v>
      </c>
      <c r="X22" s="237"/>
      <c r="Y22" s="229"/>
      <c r="Z22" s="219">
        <f t="shared" si="12"/>
        <v>0</v>
      </c>
      <c r="AA22" s="311"/>
      <c r="AB22" s="311"/>
      <c r="AC22" s="109">
        <f t="shared" si="10"/>
        <v>26</v>
      </c>
      <c r="AD22" s="113">
        <v>26</v>
      </c>
    </row>
    <row r="23" spans="1:30" s="25" customFormat="1" ht="25.5" customHeight="1">
      <c r="A23" s="244" t="s">
        <v>150</v>
      </c>
      <c r="B23" s="93"/>
      <c r="C23" s="94">
        <v>1087</v>
      </c>
      <c r="D23" s="95" t="s">
        <v>21</v>
      </c>
      <c r="E23" s="96">
        <f t="shared" si="5"/>
        <v>58.2</v>
      </c>
      <c r="F23" s="97">
        <v>58.2</v>
      </c>
      <c r="G23" s="97"/>
      <c r="H23" s="97">
        <f t="shared" si="6"/>
        <v>58.2</v>
      </c>
      <c r="I23" s="97">
        <v>58.2</v>
      </c>
      <c r="J23" s="97"/>
      <c r="K23" s="97">
        <f t="shared" si="7"/>
        <v>22.23</v>
      </c>
      <c r="L23" s="97">
        <v>22.23</v>
      </c>
      <c r="M23" s="97"/>
      <c r="N23" s="98">
        <f t="shared" si="8"/>
        <v>33</v>
      </c>
      <c r="O23" s="111">
        <f>15+18</f>
        <v>33</v>
      </c>
      <c r="P23" s="112">
        <f t="shared" si="13"/>
        <v>0</v>
      </c>
      <c r="Q23" s="101">
        <f t="shared" si="11"/>
        <v>15</v>
      </c>
      <c r="R23" s="111">
        <v>15</v>
      </c>
      <c r="S23" s="111"/>
      <c r="T23" s="109">
        <f t="shared" si="9"/>
        <v>33</v>
      </c>
      <c r="U23" s="113">
        <f>15+18</f>
        <v>33</v>
      </c>
      <c r="V23" s="210"/>
      <c r="W23" s="228">
        <v>14.06</v>
      </c>
      <c r="X23" s="237"/>
      <c r="Y23" s="229"/>
      <c r="Z23" s="219">
        <f t="shared" si="12"/>
        <v>29</v>
      </c>
      <c r="AA23" s="311">
        <v>29</v>
      </c>
      <c r="AB23" s="311"/>
      <c r="AC23" s="109">
        <f t="shared" si="10"/>
        <v>33</v>
      </c>
      <c r="AD23" s="113">
        <f>15+18</f>
        <v>33</v>
      </c>
    </row>
    <row r="24" spans="1:30" s="25" customFormat="1" ht="26.25" customHeight="1">
      <c r="A24" s="244" t="s">
        <v>151</v>
      </c>
      <c r="B24" s="93"/>
      <c r="C24" s="94">
        <v>1087</v>
      </c>
      <c r="D24" s="95" t="s">
        <v>23</v>
      </c>
      <c r="E24" s="96">
        <f t="shared" si="5"/>
        <v>18</v>
      </c>
      <c r="F24" s="97">
        <v>18</v>
      </c>
      <c r="G24" s="97"/>
      <c r="H24" s="97">
        <f t="shared" si="6"/>
        <v>18</v>
      </c>
      <c r="I24" s="97">
        <v>18</v>
      </c>
      <c r="J24" s="97"/>
      <c r="K24" s="97">
        <f t="shared" si="7"/>
        <v>11.18</v>
      </c>
      <c r="L24" s="97">
        <v>11.18</v>
      </c>
      <c r="M24" s="97"/>
      <c r="N24" s="98">
        <f t="shared" si="8"/>
        <v>35.3</v>
      </c>
      <c r="O24" s="99">
        <v>35.3</v>
      </c>
      <c r="P24" s="100">
        <f t="shared" si="13"/>
        <v>0</v>
      </c>
      <c r="Q24" s="101">
        <f t="shared" si="11"/>
        <v>20</v>
      </c>
      <c r="R24" s="99">
        <v>20</v>
      </c>
      <c r="S24" s="99"/>
      <c r="T24" s="102">
        <f t="shared" si="9"/>
        <v>35.3</v>
      </c>
      <c r="U24" s="103">
        <v>35.3</v>
      </c>
      <c r="V24" s="210"/>
      <c r="W24" s="228">
        <v>30.52</v>
      </c>
      <c r="X24" s="237"/>
      <c r="Y24" s="229"/>
      <c r="Z24" s="219">
        <f t="shared" si="12"/>
        <v>30</v>
      </c>
      <c r="AA24" s="311">
        <v>30</v>
      </c>
      <c r="AB24" s="311"/>
      <c r="AC24" s="102">
        <f t="shared" si="10"/>
        <v>35.3</v>
      </c>
      <c r="AD24" s="103">
        <v>35.3</v>
      </c>
    </row>
    <row r="25" spans="1:30" s="25" customFormat="1" ht="23.25" customHeight="1">
      <c r="A25" s="244" t="s">
        <v>147</v>
      </c>
      <c r="B25" s="93"/>
      <c r="C25" s="94">
        <v>1087</v>
      </c>
      <c r="D25" s="95" t="s">
        <v>25</v>
      </c>
      <c r="E25" s="96">
        <f t="shared" si="5"/>
        <v>98.5</v>
      </c>
      <c r="F25" s="97">
        <v>98.5</v>
      </c>
      <c r="G25" s="97"/>
      <c r="H25" s="97">
        <f t="shared" si="6"/>
        <v>98.5</v>
      </c>
      <c r="I25" s="97">
        <v>98.5</v>
      </c>
      <c r="J25" s="97"/>
      <c r="K25" s="97">
        <f t="shared" si="7"/>
        <v>43.25</v>
      </c>
      <c r="L25" s="97">
        <v>43.25</v>
      </c>
      <c r="M25" s="97"/>
      <c r="N25" s="98">
        <f t="shared" si="8"/>
        <v>52.1</v>
      </c>
      <c r="O25" s="99">
        <v>52.1</v>
      </c>
      <c r="P25" s="100">
        <f t="shared" si="13"/>
        <v>0</v>
      </c>
      <c r="Q25" s="101">
        <f t="shared" si="11"/>
        <v>8</v>
      </c>
      <c r="R25" s="99">
        <v>8</v>
      </c>
      <c r="S25" s="99"/>
      <c r="T25" s="102">
        <f t="shared" si="9"/>
        <v>52.1</v>
      </c>
      <c r="U25" s="103">
        <v>52.1</v>
      </c>
      <c r="V25" s="210"/>
      <c r="W25" s="228">
        <v>6.47</v>
      </c>
      <c r="X25" s="237"/>
      <c r="Y25" s="229"/>
      <c r="Z25" s="219">
        <f t="shared" si="12"/>
        <v>10.4</v>
      </c>
      <c r="AA25" s="311">
        <v>10.4</v>
      </c>
      <c r="AB25" s="311"/>
      <c r="AC25" s="102">
        <f t="shared" si="10"/>
        <v>52.1</v>
      </c>
      <c r="AD25" s="103">
        <v>52.1</v>
      </c>
    </row>
    <row r="26" spans="1:30" s="25" customFormat="1" ht="23.25" customHeight="1">
      <c r="A26" s="244" t="s">
        <v>152</v>
      </c>
      <c r="B26" s="93"/>
      <c r="C26" s="94">
        <v>1087</v>
      </c>
      <c r="D26" s="95" t="s">
        <v>29</v>
      </c>
      <c r="E26" s="96">
        <f t="shared" si="5"/>
        <v>388.2</v>
      </c>
      <c r="F26" s="97">
        <v>388.2</v>
      </c>
      <c r="G26" s="97"/>
      <c r="H26" s="97">
        <f t="shared" si="6"/>
        <v>388.2</v>
      </c>
      <c r="I26" s="97">
        <v>388.2</v>
      </c>
      <c r="J26" s="97"/>
      <c r="K26" s="97">
        <f t="shared" si="7"/>
        <v>229.85</v>
      </c>
      <c r="L26" s="97">
        <v>229.85</v>
      </c>
      <c r="M26" s="97"/>
      <c r="N26" s="98">
        <f t="shared" si="8"/>
        <v>323</v>
      </c>
      <c r="O26" s="99">
        <f>302.5+20.5</f>
        <v>323</v>
      </c>
      <c r="P26" s="100">
        <f t="shared" si="13"/>
        <v>0</v>
      </c>
      <c r="Q26" s="101">
        <f t="shared" si="11"/>
        <v>10</v>
      </c>
      <c r="R26" s="99">
        <v>10</v>
      </c>
      <c r="S26" s="99"/>
      <c r="T26" s="102">
        <f t="shared" si="9"/>
        <v>323</v>
      </c>
      <c r="U26" s="103">
        <f>302.5+20.5</f>
        <v>323</v>
      </c>
      <c r="V26" s="210"/>
      <c r="W26" s="228">
        <v>9.14</v>
      </c>
      <c r="X26" s="237"/>
      <c r="Y26" s="229"/>
      <c r="Z26" s="219">
        <f t="shared" si="12"/>
        <v>10.4</v>
      </c>
      <c r="AA26" s="311">
        <v>10.4</v>
      </c>
      <c r="AB26" s="311"/>
      <c r="AC26" s="102">
        <f t="shared" si="10"/>
        <v>323</v>
      </c>
      <c r="AD26" s="103">
        <f>302.5+20.5</f>
        <v>323</v>
      </c>
    </row>
    <row r="27" spans="1:30" s="25" customFormat="1" ht="21">
      <c r="A27" s="244" t="s">
        <v>153</v>
      </c>
      <c r="B27" s="93"/>
      <c r="C27" s="94">
        <v>1087</v>
      </c>
      <c r="D27" s="95" t="s">
        <v>32</v>
      </c>
      <c r="E27" s="96">
        <f t="shared" si="5"/>
        <v>38.5</v>
      </c>
      <c r="F27" s="97">
        <v>14.5</v>
      </c>
      <c r="G27" s="97">
        <v>24</v>
      </c>
      <c r="H27" s="97">
        <f t="shared" si="6"/>
        <v>38.5</v>
      </c>
      <c r="I27" s="97">
        <v>14.5</v>
      </c>
      <c r="J27" s="97">
        <v>24</v>
      </c>
      <c r="K27" s="97">
        <f t="shared" si="7"/>
        <v>0</v>
      </c>
      <c r="L27" s="97">
        <v>0</v>
      </c>
      <c r="M27" s="97"/>
      <c r="N27" s="98">
        <f t="shared" si="8"/>
        <v>10</v>
      </c>
      <c r="O27" s="99">
        <v>10</v>
      </c>
      <c r="P27" s="100">
        <f t="shared" si="13"/>
        <v>0</v>
      </c>
      <c r="Q27" s="101">
        <f t="shared" si="11"/>
        <v>60</v>
      </c>
      <c r="R27" s="99">
        <v>60</v>
      </c>
      <c r="S27" s="99"/>
      <c r="T27" s="102">
        <f t="shared" si="9"/>
        <v>10</v>
      </c>
      <c r="U27" s="103">
        <v>10</v>
      </c>
      <c r="V27" s="210"/>
      <c r="W27" s="228">
        <v>57.83</v>
      </c>
      <c r="X27" s="237"/>
      <c r="Y27" s="229"/>
      <c r="Z27" s="219">
        <f t="shared" si="12"/>
        <v>80.2</v>
      </c>
      <c r="AA27" s="311">
        <v>80.2</v>
      </c>
      <c r="AB27" s="311"/>
      <c r="AC27" s="102">
        <f t="shared" si="10"/>
        <v>10</v>
      </c>
      <c r="AD27" s="103">
        <v>10</v>
      </c>
    </row>
    <row r="28" spans="1:30" s="27" customFormat="1" ht="23.25" customHeight="1">
      <c r="A28" s="257" t="s">
        <v>154</v>
      </c>
      <c r="B28" s="114"/>
      <c r="C28" s="115">
        <v>2011</v>
      </c>
      <c r="D28" s="116" t="s">
        <v>2</v>
      </c>
      <c r="E28" s="96">
        <f t="shared" si="5"/>
        <v>12.8</v>
      </c>
      <c r="F28" s="117">
        <v>12.8</v>
      </c>
      <c r="G28" s="117"/>
      <c r="H28" s="97">
        <f t="shared" si="6"/>
        <v>12.8</v>
      </c>
      <c r="I28" s="117">
        <v>12.8</v>
      </c>
      <c r="J28" s="117"/>
      <c r="K28" s="97">
        <f t="shared" si="7"/>
        <v>3.21</v>
      </c>
      <c r="L28" s="117">
        <v>3.21</v>
      </c>
      <c r="M28" s="117"/>
      <c r="N28" s="98">
        <f t="shared" si="8"/>
        <v>9.9</v>
      </c>
      <c r="O28" s="111">
        <v>9.9</v>
      </c>
      <c r="P28" s="112">
        <f t="shared" si="13"/>
        <v>0</v>
      </c>
      <c r="Q28" s="101">
        <f t="shared" si="11"/>
        <v>0</v>
      </c>
      <c r="R28" s="111">
        <v>0</v>
      </c>
      <c r="S28" s="111">
        <f>P28/6*12</f>
        <v>0</v>
      </c>
      <c r="T28" s="109">
        <f t="shared" si="9"/>
        <v>9.9</v>
      </c>
      <c r="U28" s="113">
        <v>9.9</v>
      </c>
      <c r="V28" s="212"/>
      <c r="W28" s="232"/>
      <c r="X28" s="239"/>
      <c r="Y28" s="233"/>
      <c r="Z28" s="219">
        <f t="shared" si="12"/>
        <v>25</v>
      </c>
      <c r="AA28" s="311">
        <v>25</v>
      </c>
      <c r="AB28" s="311">
        <f>V28/6*12</f>
        <v>0</v>
      </c>
      <c r="AC28" s="109">
        <f t="shared" si="10"/>
        <v>9.9</v>
      </c>
      <c r="AD28" s="113">
        <v>9.9</v>
      </c>
    </row>
    <row r="29" spans="1:30" s="27" customFormat="1" ht="23.25" customHeight="1">
      <c r="A29" s="257" t="s">
        <v>155</v>
      </c>
      <c r="B29" s="114"/>
      <c r="C29" s="115"/>
      <c r="D29" s="116"/>
      <c r="E29" s="96"/>
      <c r="F29" s="117"/>
      <c r="G29" s="117"/>
      <c r="H29" s="97"/>
      <c r="I29" s="117"/>
      <c r="J29" s="117"/>
      <c r="K29" s="97"/>
      <c r="L29" s="117"/>
      <c r="M29" s="117"/>
      <c r="N29" s="98"/>
      <c r="O29" s="111"/>
      <c r="P29" s="112"/>
      <c r="Q29" s="101"/>
      <c r="R29" s="111"/>
      <c r="S29" s="111"/>
      <c r="T29" s="109"/>
      <c r="U29" s="113"/>
      <c r="V29" s="212"/>
      <c r="W29" s="232"/>
      <c r="X29" s="239"/>
      <c r="Y29" s="233"/>
      <c r="Z29" s="219">
        <f t="shared" si="12"/>
        <v>20</v>
      </c>
      <c r="AA29" s="311">
        <v>20</v>
      </c>
      <c r="AB29" s="311"/>
      <c r="AC29" s="109"/>
      <c r="AD29" s="113"/>
    </row>
    <row r="30" spans="1:30" s="25" customFormat="1" ht="27" customHeight="1" hidden="1">
      <c r="A30" s="244"/>
      <c r="B30" s="93"/>
      <c r="C30" s="94">
        <v>1087</v>
      </c>
      <c r="D30" s="95" t="s">
        <v>23</v>
      </c>
      <c r="E30" s="96">
        <f>SUM(F30:G30)</f>
        <v>18</v>
      </c>
      <c r="F30" s="97">
        <v>18</v>
      </c>
      <c r="G30" s="97"/>
      <c r="H30" s="97">
        <f>SUM(I30:J30)</f>
        <v>18</v>
      </c>
      <c r="I30" s="97">
        <v>18</v>
      </c>
      <c r="J30" s="97"/>
      <c r="K30" s="97">
        <f>SUM(L30:M30)</f>
        <v>11.18</v>
      </c>
      <c r="L30" s="97">
        <v>11.18</v>
      </c>
      <c r="M30" s="97"/>
      <c r="N30" s="98">
        <f>SUM(O30:P30)</f>
        <v>35.3</v>
      </c>
      <c r="O30" s="99">
        <v>35.3</v>
      </c>
      <c r="P30" s="100">
        <f>M30/6*12</f>
        <v>0</v>
      </c>
      <c r="Q30" s="101">
        <f>SUM(R30:S30)</f>
        <v>10</v>
      </c>
      <c r="R30" s="99">
        <v>10</v>
      </c>
      <c r="S30" s="99"/>
      <c r="T30" s="102">
        <f>SUM(U30:U30)</f>
        <v>35.3</v>
      </c>
      <c r="U30" s="103">
        <v>35.3</v>
      </c>
      <c r="V30" s="210"/>
      <c r="W30" s="228">
        <v>10.74</v>
      </c>
      <c r="X30" s="237"/>
      <c r="Y30" s="229"/>
      <c r="Z30" s="219">
        <f>SUM(AA30:AB30)</f>
        <v>0</v>
      </c>
      <c r="AA30" s="307"/>
      <c r="AB30" s="307"/>
      <c r="AC30" s="102">
        <f>SUM(AD30:AD30)</f>
        <v>35.3</v>
      </c>
      <c r="AD30" s="103">
        <v>35.3</v>
      </c>
    </row>
    <row r="31" spans="1:30" s="24" customFormat="1" ht="41.25" customHeight="1">
      <c r="A31" s="246" t="s">
        <v>89</v>
      </c>
      <c r="B31" s="118" t="s">
        <v>125</v>
      </c>
      <c r="C31" s="49"/>
      <c r="D31" s="47"/>
      <c r="E31" s="48"/>
      <c r="F31" s="119"/>
      <c r="G31" s="119"/>
      <c r="H31" s="119"/>
      <c r="I31" s="119"/>
      <c r="J31" s="119"/>
      <c r="K31" s="119"/>
      <c r="L31" s="119"/>
      <c r="M31" s="119"/>
      <c r="N31" s="120"/>
      <c r="O31" s="121"/>
      <c r="P31" s="122"/>
      <c r="Q31" s="124">
        <f>R31+S31</f>
        <v>1024.3000000000002</v>
      </c>
      <c r="R31" s="124">
        <f aca="true" t="shared" si="14" ref="R31:Y31">SUM(R33:R60)</f>
        <v>982.8000000000001</v>
      </c>
      <c r="S31" s="124">
        <f t="shared" si="14"/>
        <v>41.5</v>
      </c>
      <c r="T31" s="124">
        <f t="shared" si="14"/>
        <v>1104.1999999999998</v>
      </c>
      <c r="U31" s="124">
        <f t="shared" si="14"/>
        <v>1104.1999999999998</v>
      </c>
      <c r="V31" s="124">
        <f t="shared" si="14"/>
        <v>0</v>
      </c>
      <c r="W31" s="124">
        <f t="shared" si="14"/>
        <v>813.04</v>
      </c>
      <c r="X31" s="124">
        <f t="shared" si="14"/>
        <v>3.4</v>
      </c>
      <c r="Y31" s="124">
        <f t="shared" si="14"/>
        <v>0</v>
      </c>
      <c r="Z31" s="308">
        <f>SUM(Z32:Z61)</f>
        <v>1271</v>
      </c>
      <c r="AA31" s="308">
        <f>SUM(AA32:AA61)</f>
        <v>1261.2</v>
      </c>
      <c r="AB31" s="308">
        <f>SUM(AB32:AB61)</f>
        <v>9.8</v>
      </c>
      <c r="AC31" s="125"/>
      <c r="AD31" s="126"/>
    </row>
    <row r="32" spans="1:30" s="24" customFormat="1" ht="41.25" customHeight="1">
      <c r="A32" s="327" t="s">
        <v>141</v>
      </c>
      <c r="B32" s="118"/>
      <c r="C32" s="49"/>
      <c r="D32" s="47"/>
      <c r="E32" s="48"/>
      <c r="F32" s="119"/>
      <c r="G32" s="119"/>
      <c r="H32" s="119"/>
      <c r="I32" s="119"/>
      <c r="J32" s="119"/>
      <c r="K32" s="119"/>
      <c r="L32" s="119"/>
      <c r="M32" s="119"/>
      <c r="N32" s="120"/>
      <c r="O32" s="121"/>
      <c r="P32" s="122"/>
      <c r="Q32" s="203"/>
      <c r="R32" s="124"/>
      <c r="S32" s="124"/>
      <c r="T32" s="124"/>
      <c r="U32" s="124"/>
      <c r="V32" s="213"/>
      <c r="W32" s="124"/>
      <c r="X32" s="213"/>
      <c r="Y32" s="124"/>
      <c r="Z32" s="219">
        <f>SUM(AA32:AB32)</f>
        <v>30</v>
      </c>
      <c r="AA32" s="311">
        <v>30</v>
      </c>
      <c r="AB32" s="308"/>
      <c r="AC32" s="125"/>
      <c r="AD32" s="126"/>
    </row>
    <row r="33" spans="1:30" s="26" customFormat="1" ht="25.5" customHeight="1">
      <c r="A33" s="244" t="s">
        <v>120</v>
      </c>
      <c r="B33" s="93"/>
      <c r="C33" s="105" t="s">
        <v>64</v>
      </c>
      <c r="D33" s="106" t="s">
        <v>10</v>
      </c>
      <c r="E33" s="96">
        <f>SUM(F33:G33)</f>
        <v>0</v>
      </c>
      <c r="F33" s="107"/>
      <c r="G33" s="107"/>
      <c r="H33" s="97">
        <f>SUM(I33:J33)</f>
        <v>0</v>
      </c>
      <c r="I33" s="107"/>
      <c r="J33" s="107"/>
      <c r="K33" s="97">
        <f>SUM(L33:M33)</f>
        <v>0</v>
      </c>
      <c r="L33" s="107"/>
      <c r="M33" s="107"/>
      <c r="N33" s="98">
        <f>SUM(O33:P33)</f>
        <v>0</v>
      </c>
      <c r="O33" s="107">
        <v>0</v>
      </c>
      <c r="P33" s="108">
        <v>0</v>
      </c>
      <c r="Q33" s="127">
        <f>SUM(R33:S33)</f>
        <v>40</v>
      </c>
      <c r="R33" s="107">
        <v>40</v>
      </c>
      <c r="S33" s="107"/>
      <c r="T33" s="109">
        <f aca="true" t="shared" si="15" ref="T33:T55">SUM(U33:U33)</f>
        <v>20</v>
      </c>
      <c r="U33" s="110">
        <v>20</v>
      </c>
      <c r="V33" s="211"/>
      <c r="W33" s="230">
        <v>32.08</v>
      </c>
      <c r="X33" s="238"/>
      <c r="Y33" s="231"/>
      <c r="Z33" s="219">
        <f aca="true" t="shared" si="16" ref="Z33:Z61">SUM(AA33:AB33)</f>
        <v>65</v>
      </c>
      <c r="AA33" s="330">
        <v>65</v>
      </c>
      <c r="AB33" s="330"/>
      <c r="AC33" s="109">
        <f aca="true" t="shared" si="17" ref="AC33:AC55">SUM(AD33:AD33)</f>
        <v>20</v>
      </c>
      <c r="AD33" s="110">
        <v>20</v>
      </c>
    </row>
    <row r="34" spans="1:30" s="25" customFormat="1" ht="27" customHeight="1">
      <c r="A34" s="244" t="s">
        <v>132</v>
      </c>
      <c r="B34" s="93"/>
      <c r="C34" s="94">
        <v>1087</v>
      </c>
      <c r="D34" s="95" t="s">
        <v>11</v>
      </c>
      <c r="E34" s="96">
        <f>SUM(F34:G34)</f>
        <v>41</v>
      </c>
      <c r="F34" s="94">
        <v>41</v>
      </c>
      <c r="G34" s="94"/>
      <c r="H34" s="97">
        <f>SUM(I34:J34)</f>
        <v>41</v>
      </c>
      <c r="I34" s="97">
        <v>41</v>
      </c>
      <c r="J34" s="97"/>
      <c r="K34" s="97">
        <f>SUM(L34:M34)</f>
        <v>25.09</v>
      </c>
      <c r="L34" s="97">
        <v>25.09</v>
      </c>
      <c r="M34" s="97"/>
      <c r="N34" s="98">
        <f>SUM(O34:P34)</f>
        <v>37</v>
      </c>
      <c r="O34" s="111">
        <v>37</v>
      </c>
      <c r="P34" s="112">
        <f aca="true" t="shared" si="18" ref="P34:P41">M34/6*12</f>
        <v>0</v>
      </c>
      <c r="Q34" s="127">
        <f>SUM(R34:S34)</f>
        <v>50</v>
      </c>
      <c r="R34" s="111">
        <v>50</v>
      </c>
      <c r="S34" s="111"/>
      <c r="T34" s="109">
        <f t="shared" si="15"/>
        <v>37</v>
      </c>
      <c r="U34" s="113">
        <v>37</v>
      </c>
      <c r="V34" s="210"/>
      <c r="W34" s="228">
        <v>29.24</v>
      </c>
      <c r="X34" s="237"/>
      <c r="Y34" s="229"/>
      <c r="Z34" s="219">
        <f t="shared" si="16"/>
        <v>50</v>
      </c>
      <c r="AA34" s="311">
        <v>50</v>
      </c>
      <c r="AB34" s="311"/>
      <c r="AC34" s="109">
        <f t="shared" si="17"/>
        <v>37</v>
      </c>
      <c r="AD34" s="113">
        <v>37</v>
      </c>
    </row>
    <row r="35" spans="1:30" s="25" customFormat="1" ht="21">
      <c r="A35" s="244" t="s">
        <v>119</v>
      </c>
      <c r="B35" s="93"/>
      <c r="C35" s="94">
        <v>1087</v>
      </c>
      <c r="D35" s="95" t="s">
        <v>12</v>
      </c>
      <c r="E35" s="96">
        <f>SUM(F35:G35)</f>
        <v>35</v>
      </c>
      <c r="F35" s="94">
        <v>35</v>
      </c>
      <c r="G35" s="94"/>
      <c r="H35" s="97">
        <f>SUM(I35:J35)</f>
        <v>35</v>
      </c>
      <c r="I35" s="97">
        <v>35</v>
      </c>
      <c r="J35" s="97"/>
      <c r="K35" s="97">
        <f>SUM(L35:M35)</f>
        <v>40.26</v>
      </c>
      <c r="L35" s="97">
        <v>40.26</v>
      </c>
      <c r="M35" s="97"/>
      <c r="N35" s="98">
        <f>SUM(O35:P35)</f>
        <v>60</v>
      </c>
      <c r="O35" s="111">
        <v>60</v>
      </c>
      <c r="P35" s="112">
        <f t="shared" si="18"/>
        <v>0</v>
      </c>
      <c r="Q35" s="127">
        <f>SUM(R35:S35)</f>
        <v>60</v>
      </c>
      <c r="R35" s="111">
        <v>60</v>
      </c>
      <c r="S35" s="111"/>
      <c r="T35" s="109">
        <f t="shared" si="15"/>
        <v>60</v>
      </c>
      <c r="U35" s="113">
        <v>60</v>
      </c>
      <c r="V35" s="210"/>
      <c r="W35" s="228">
        <v>78.79</v>
      </c>
      <c r="X35" s="237"/>
      <c r="Y35" s="229"/>
      <c r="Z35" s="219">
        <f t="shared" si="16"/>
        <v>50</v>
      </c>
      <c r="AA35" s="311">
        <v>50</v>
      </c>
      <c r="AB35" s="311"/>
      <c r="AC35" s="109">
        <f t="shared" si="17"/>
        <v>60</v>
      </c>
      <c r="AD35" s="113">
        <v>60</v>
      </c>
    </row>
    <row r="36" spans="1:30" s="25" customFormat="1" ht="42">
      <c r="A36" s="244" t="s">
        <v>156</v>
      </c>
      <c r="B36" s="93"/>
      <c r="C36" s="94">
        <v>1087</v>
      </c>
      <c r="D36" s="95" t="s">
        <v>13</v>
      </c>
      <c r="E36" s="96">
        <f>SUM(F36:G36)</f>
        <v>63.3</v>
      </c>
      <c r="F36" s="97">
        <v>63.3</v>
      </c>
      <c r="G36" s="97"/>
      <c r="H36" s="97">
        <f>SUM(I36:J36)</f>
        <v>63.3</v>
      </c>
      <c r="I36" s="97">
        <v>63.3</v>
      </c>
      <c r="J36" s="97"/>
      <c r="K36" s="97">
        <f>SUM(L36:M36)</f>
        <v>38.23</v>
      </c>
      <c r="L36" s="97">
        <v>38.23</v>
      </c>
      <c r="M36" s="97"/>
      <c r="N36" s="98">
        <f>SUM(O36:P36)</f>
        <v>67.6</v>
      </c>
      <c r="O36" s="111">
        <f>44.6+23</f>
        <v>67.6</v>
      </c>
      <c r="P36" s="112">
        <f t="shared" si="18"/>
        <v>0</v>
      </c>
      <c r="Q36" s="127">
        <f>SUM(R36:S36)</f>
        <v>44.6</v>
      </c>
      <c r="R36" s="111">
        <v>44.6</v>
      </c>
      <c r="S36" s="111"/>
      <c r="T36" s="109">
        <f t="shared" si="15"/>
        <v>67.6</v>
      </c>
      <c r="U36" s="113">
        <f>44.6+23</f>
        <v>67.6</v>
      </c>
      <c r="V36" s="210"/>
      <c r="W36" s="228">
        <v>24.55</v>
      </c>
      <c r="X36" s="237"/>
      <c r="Y36" s="229"/>
      <c r="Z36" s="219">
        <f t="shared" si="16"/>
        <v>30</v>
      </c>
      <c r="AA36" s="311">
        <v>30</v>
      </c>
      <c r="AB36" s="311"/>
      <c r="AC36" s="109">
        <f t="shared" si="17"/>
        <v>67.6</v>
      </c>
      <c r="AD36" s="113">
        <f>44.6+23</f>
        <v>67.6</v>
      </c>
    </row>
    <row r="37" spans="1:30" s="25" customFormat="1" ht="21">
      <c r="A37" s="244" t="s">
        <v>140</v>
      </c>
      <c r="B37" s="93"/>
      <c r="C37" s="94"/>
      <c r="D37" s="95"/>
      <c r="E37" s="96"/>
      <c r="F37" s="97"/>
      <c r="G37" s="97"/>
      <c r="H37" s="97"/>
      <c r="I37" s="97"/>
      <c r="J37" s="97"/>
      <c r="K37" s="97"/>
      <c r="L37" s="97"/>
      <c r="M37" s="97"/>
      <c r="N37" s="98"/>
      <c r="O37" s="111"/>
      <c r="P37" s="112"/>
      <c r="Q37" s="127"/>
      <c r="R37" s="111"/>
      <c r="S37" s="111"/>
      <c r="T37" s="109"/>
      <c r="U37" s="113"/>
      <c r="V37" s="210"/>
      <c r="W37" s="228"/>
      <c r="X37" s="237"/>
      <c r="Y37" s="229"/>
      <c r="Z37" s="219">
        <f t="shared" si="16"/>
        <v>35</v>
      </c>
      <c r="AA37" s="311">
        <v>35</v>
      </c>
      <c r="AB37" s="311"/>
      <c r="AC37" s="109"/>
      <c r="AD37" s="113"/>
    </row>
    <row r="38" spans="1:30" s="25" customFormat="1" ht="21">
      <c r="A38" s="244" t="s">
        <v>157</v>
      </c>
      <c r="B38" s="93"/>
      <c r="C38" s="94">
        <v>1087</v>
      </c>
      <c r="D38" s="95" t="s">
        <v>15</v>
      </c>
      <c r="E38" s="96">
        <f aca="true" t="shared" si="19" ref="E38:E54">SUM(F38:G38)</f>
        <v>2</v>
      </c>
      <c r="F38" s="97">
        <v>2</v>
      </c>
      <c r="G38" s="97"/>
      <c r="H38" s="97">
        <f aca="true" t="shared" si="20" ref="H38:H54">SUM(I38:J38)</f>
        <v>2</v>
      </c>
      <c r="I38" s="97">
        <v>2</v>
      </c>
      <c r="J38" s="97"/>
      <c r="K38" s="97">
        <f aca="true" t="shared" si="21" ref="K38:K54">SUM(L38:M38)</f>
        <v>0</v>
      </c>
      <c r="L38" s="97">
        <v>0</v>
      </c>
      <c r="M38" s="97"/>
      <c r="N38" s="98">
        <f aca="true" t="shared" si="22" ref="N38:N54">SUM(O38:P38)</f>
        <v>2</v>
      </c>
      <c r="O38" s="111">
        <v>2</v>
      </c>
      <c r="P38" s="112">
        <f t="shared" si="18"/>
        <v>0</v>
      </c>
      <c r="Q38" s="127">
        <f aca="true" t="shared" si="23" ref="Q38:Q54">SUM(R38:S38)</f>
        <v>0</v>
      </c>
      <c r="R38" s="111">
        <v>0</v>
      </c>
      <c r="S38" s="111"/>
      <c r="T38" s="109">
        <f t="shared" si="15"/>
        <v>2</v>
      </c>
      <c r="U38" s="113">
        <v>2</v>
      </c>
      <c r="V38" s="210"/>
      <c r="W38" s="228">
        <v>0</v>
      </c>
      <c r="X38" s="237"/>
      <c r="Y38" s="229"/>
      <c r="Z38" s="219">
        <f t="shared" si="16"/>
        <v>10</v>
      </c>
      <c r="AA38" s="311">
        <v>10</v>
      </c>
      <c r="AB38" s="311"/>
      <c r="AC38" s="109">
        <f t="shared" si="17"/>
        <v>2</v>
      </c>
      <c r="AD38" s="113">
        <v>2</v>
      </c>
    </row>
    <row r="39" spans="1:30" s="25" customFormat="1" ht="21">
      <c r="A39" s="244" t="s">
        <v>118</v>
      </c>
      <c r="B39" s="93"/>
      <c r="C39" s="94">
        <v>1087</v>
      </c>
      <c r="D39" s="95" t="s">
        <v>16</v>
      </c>
      <c r="E39" s="96">
        <f t="shared" si="19"/>
        <v>38.2</v>
      </c>
      <c r="F39" s="97">
        <v>38.2</v>
      </c>
      <c r="G39" s="97"/>
      <c r="H39" s="97">
        <f t="shared" si="20"/>
        <v>38.2</v>
      </c>
      <c r="I39" s="97">
        <v>38.2</v>
      </c>
      <c r="J39" s="97"/>
      <c r="K39" s="97">
        <f t="shared" si="21"/>
        <v>10.42</v>
      </c>
      <c r="L39" s="97">
        <v>10.42</v>
      </c>
      <c r="M39" s="97"/>
      <c r="N39" s="98">
        <f t="shared" si="22"/>
        <v>15.6</v>
      </c>
      <c r="O39" s="111">
        <v>15.6</v>
      </c>
      <c r="P39" s="112">
        <f t="shared" si="18"/>
        <v>0</v>
      </c>
      <c r="Q39" s="127">
        <f t="shared" si="23"/>
        <v>40</v>
      </c>
      <c r="R39" s="111">
        <v>40</v>
      </c>
      <c r="S39" s="111"/>
      <c r="T39" s="109">
        <f t="shared" si="15"/>
        <v>15.6</v>
      </c>
      <c r="U39" s="113">
        <v>15.6</v>
      </c>
      <c r="V39" s="210"/>
      <c r="W39" s="228">
        <v>21.79</v>
      </c>
      <c r="X39" s="237"/>
      <c r="Y39" s="229"/>
      <c r="Z39" s="219">
        <f t="shared" si="16"/>
        <v>28</v>
      </c>
      <c r="AA39" s="311">
        <v>28</v>
      </c>
      <c r="AB39" s="311"/>
      <c r="AC39" s="109">
        <f t="shared" si="17"/>
        <v>15.6</v>
      </c>
      <c r="AD39" s="113">
        <v>15.6</v>
      </c>
    </row>
    <row r="40" spans="1:30" s="25" customFormat="1" ht="21">
      <c r="A40" s="244" t="s">
        <v>117</v>
      </c>
      <c r="B40" s="93"/>
      <c r="C40" s="94">
        <v>1087</v>
      </c>
      <c r="D40" s="95" t="s">
        <v>17</v>
      </c>
      <c r="E40" s="96">
        <f t="shared" si="19"/>
        <v>18.5</v>
      </c>
      <c r="F40" s="97">
        <v>18.5</v>
      </c>
      <c r="G40" s="97"/>
      <c r="H40" s="97">
        <f t="shared" si="20"/>
        <v>18.5</v>
      </c>
      <c r="I40" s="97">
        <v>18.5</v>
      </c>
      <c r="J40" s="97"/>
      <c r="K40" s="97">
        <f t="shared" si="21"/>
        <v>10.08</v>
      </c>
      <c r="L40" s="97">
        <v>10.08</v>
      </c>
      <c r="M40" s="97"/>
      <c r="N40" s="98">
        <f t="shared" si="22"/>
        <v>15</v>
      </c>
      <c r="O40" s="111">
        <v>15</v>
      </c>
      <c r="P40" s="112">
        <f t="shared" si="18"/>
        <v>0</v>
      </c>
      <c r="Q40" s="127">
        <f t="shared" si="23"/>
        <v>20</v>
      </c>
      <c r="R40" s="111">
        <v>20</v>
      </c>
      <c r="S40" s="111"/>
      <c r="T40" s="109">
        <f t="shared" si="15"/>
        <v>15</v>
      </c>
      <c r="U40" s="113">
        <v>15</v>
      </c>
      <c r="V40" s="210"/>
      <c r="W40" s="228">
        <v>17.98</v>
      </c>
      <c r="X40" s="237"/>
      <c r="Y40" s="229"/>
      <c r="Z40" s="219">
        <f t="shared" si="16"/>
        <v>30</v>
      </c>
      <c r="AA40" s="311">
        <v>30</v>
      </c>
      <c r="AB40" s="311"/>
      <c r="AC40" s="109">
        <f t="shared" si="17"/>
        <v>15</v>
      </c>
      <c r="AD40" s="113">
        <v>15</v>
      </c>
    </row>
    <row r="41" spans="1:30" s="25" customFormat="1" ht="25.5" customHeight="1">
      <c r="A41" s="244" t="s">
        <v>116</v>
      </c>
      <c r="B41" s="93"/>
      <c r="C41" s="94">
        <v>1087</v>
      </c>
      <c r="D41" s="95" t="s">
        <v>18</v>
      </c>
      <c r="E41" s="96">
        <f t="shared" si="19"/>
        <v>0</v>
      </c>
      <c r="F41" s="97">
        <v>0</v>
      </c>
      <c r="G41" s="97"/>
      <c r="H41" s="97">
        <f t="shared" si="20"/>
        <v>0</v>
      </c>
      <c r="I41" s="97">
        <v>0</v>
      </c>
      <c r="J41" s="97"/>
      <c r="K41" s="97">
        <f t="shared" si="21"/>
        <v>0</v>
      </c>
      <c r="L41" s="97">
        <v>0</v>
      </c>
      <c r="M41" s="97"/>
      <c r="N41" s="98">
        <f t="shared" si="22"/>
        <v>5</v>
      </c>
      <c r="O41" s="111">
        <v>5</v>
      </c>
      <c r="P41" s="112">
        <f t="shared" si="18"/>
        <v>0</v>
      </c>
      <c r="Q41" s="127">
        <f t="shared" si="23"/>
        <v>20</v>
      </c>
      <c r="R41" s="111">
        <v>20</v>
      </c>
      <c r="S41" s="111"/>
      <c r="T41" s="109">
        <f t="shared" si="15"/>
        <v>5</v>
      </c>
      <c r="U41" s="113">
        <v>5</v>
      </c>
      <c r="V41" s="210"/>
      <c r="W41" s="228">
        <v>18.03</v>
      </c>
      <c r="X41" s="237"/>
      <c r="Y41" s="229"/>
      <c r="Z41" s="219">
        <f t="shared" si="16"/>
        <v>40</v>
      </c>
      <c r="AA41" s="311">
        <v>40</v>
      </c>
      <c r="AB41" s="311"/>
      <c r="AC41" s="109">
        <f t="shared" si="17"/>
        <v>5</v>
      </c>
      <c r="AD41" s="113">
        <v>5</v>
      </c>
    </row>
    <row r="42" spans="1:30" s="25" customFormat="1" ht="21">
      <c r="A42" s="244" t="s">
        <v>115</v>
      </c>
      <c r="B42" s="93"/>
      <c r="C42" s="94">
        <v>1087</v>
      </c>
      <c r="D42" s="95" t="s">
        <v>19</v>
      </c>
      <c r="E42" s="96">
        <f t="shared" si="19"/>
        <v>37.2</v>
      </c>
      <c r="F42" s="97">
        <v>34.2</v>
      </c>
      <c r="G42" s="97">
        <v>3</v>
      </c>
      <c r="H42" s="97">
        <f t="shared" si="20"/>
        <v>37.2</v>
      </c>
      <c r="I42" s="97">
        <v>34.2</v>
      </c>
      <c r="J42" s="97">
        <v>3</v>
      </c>
      <c r="K42" s="97">
        <f t="shared" si="21"/>
        <v>31.330000000000002</v>
      </c>
      <c r="L42" s="97">
        <v>28.8</v>
      </c>
      <c r="M42" s="97">
        <v>2.53</v>
      </c>
      <c r="N42" s="98">
        <f t="shared" si="22"/>
        <v>50</v>
      </c>
      <c r="O42" s="111">
        <v>47</v>
      </c>
      <c r="P42" s="112">
        <v>3</v>
      </c>
      <c r="Q42" s="127">
        <f t="shared" si="23"/>
        <v>50.5</v>
      </c>
      <c r="R42" s="111">
        <v>47</v>
      </c>
      <c r="S42" s="111">
        <v>3.5</v>
      </c>
      <c r="T42" s="109">
        <f t="shared" si="15"/>
        <v>47</v>
      </c>
      <c r="U42" s="113">
        <v>47</v>
      </c>
      <c r="V42" s="210"/>
      <c r="W42" s="228">
        <v>30.84</v>
      </c>
      <c r="X42" s="237">
        <v>3.4</v>
      </c>
      <c r="Y42" s="229"/>
      <c r="Z42" s="219">
        <f t="shared" si="16"/>
        <v>47.2</v>
      </c>
      <c r="AA42" s="311">
        <v>43.2</v>
      </c>
      <c r="AB42" s="311">
        <v>4</v>
      </c>
      <c r="AC42" s="109">
        <f t="shared" si="17"/>
        <v>47</v>
      </c>
      <c r="AD42" s="113">
        <v>47</v>
      </c>
    </row>
    <row r="43" spans="1:30" s="25" customFormat="1" ht="21">
      <c r="A43" s="244" t="s">
        <v>114</v>
      </c>
      <c r="B43" s="93"/>
      <c r="C43" s="94">
        <v>1087</v>
      </c>
      <c r="D43" s="95" t="s">
        <v>20</v>
      </c>
      <c r="E43" s="96">
        <f t="shared" si="19"/>
        <v>36.2</v>
      </c>
      <c r="F43" s="97">
        <v>36.2</v>
      </c>
      <c r="G43" s="97"/>
      <c r="H43" s="97">
        <f t="shared" si="20"/>
        <v>36.2</v>
      </c>
      <c r="I43" s="97">
        <v>36.2</v>
      </c>
      <c r="J43" s="97"/>
      <c r="K43" s="97">
        <f t="shared" si="21"/>
        <v>20.52</v>
      </c>
      <c r="L43" s="97">
        <v>20.52</v>
      </c>
      <c r="M43" s="97"/>
      <c r="N43" s="98">
        <f t="shared" si="22"/>
        <v>37</v>
      </c>
      <c r="O43" s="111">
        <v>37</v>
      </c>
      <c r="P43" s="112">
        <f aca="true" t="shared" si="24" ref="P43:P50">M43/6*12</f>
        <v>0</v>
      </c>
      <c r="Q43" s="127">
        <f t="shared" si="23"/>
        <v>40</v>
      </c>
      <c r="R43" s="111">
        <v>40</v>
      </c>
      <c r="S43" s="111"/>
      <c r="T43" s="109">
        <f t="shared" si="15"/>
        <v>37</v>
      </c>
      <c r="U43" s="113">
        <v>37</v>
      </c>
      <c r="V43" s="210"/>
      <c r="W43" s="228">
        <v>28.54</v>
      </c>
      <c r="X43" s="237"/>
      <c r="Y43" s="229"/>
      <c r="Z43" s="219">
        <f t="shared" si="16"/>
        <v>35</v>
      </c>
      <c r="AA43" s="311">
        <v>35</v>
      </c>
      <c r="AB43" s="311"/>
      <c r="AC43" s="109">
        <f t="shared" si="17"/>
        <v>37</v>
      </c>
      <c r="AD43" s="113">
        <v>37</v>
      </c>
    </row>
    <row r="44" spans="1:30" s="25" customFormat="1" ht="21">
      <c r="A44" s="244" t="s">
        <v>150</v>
      </c>
      <c r="B44" s="93"/>
      <c r="C44" s="94">
        <v>1087</v>
      </c>
      <c r="D44" s="95" t="s">
        <v>21</v>
      </c>
      <c r="E44" s="96">
        <f t="shared" si="19"/>
        <v>58.2</v>
      </c>
      <c r="F44" s="97">
        <v>58.2</v>
      </c>
      <c r="G44" s="97"/>
      <c r="H44" s="97">
        <f t="shared" si="20"/>
        <v>58.2</v>
      </c>
      <c r="I44" s="97">
        <v>58.2</v>
      </c>
      <c r="J44" s="97"/>
      <c r="K44" s="97">
        <f t="shared" si="21"/>
        <v>22.23</v>
      </c>
      <c r="L44" s="97">
        <v>22.23</v>
      </c>
      <c r="M44" s="97"/>
      <c r="N44" s="98">
        <f t="shared" si="22"/>
        <v>33</v>
      </c>
      <c r="O44" s="111">
        <f>15+18</f>
        <v>33</v>
      </c>
      <c r="P44" s="112">
        <f t="shared" si="24"/>
        <v>0</v>
      </c>
      <c r="Q44" s="127">
        <f t="shared" si="23"/>
        <v>15</v>
      </c>
      <c r="R44" s="111">
        <v>15</v>
      </c>
      <c r="S44" s="111"/>
      <c r="T44" s="109">
        <f t="shared" si="15"/>
        <v>33</v>
      </c>
      <c r="U44" s="113">
        <f>15+18</f>
        <v>33</v>
      </c>
      <c r="V44" s="210"/>
      <c r="W44" s="228">
        <v>0</v>
      </c>
      <c r="X44" s="237"/>
      <c r="Y44" s="229"/>
      <c r="Z44" s="219">
        <f t="shared" si="16"/>
        <v>20</v>
      </c>
      <c r="AA44" s="311">
        <v>20</v>
      </c>
      <c r="AB44" s="311"/>
      <c r="AC44" s="109">
        <f t="shared" si="17"/>
        <v>33</v>
      </c>
      <c r="AD44" s="113">
        <f>15+18</f>
        <v>33</v>
      </c>
    </row>
    <row r="45" spans="1:30" s="25" customFormat="1" ht="28.5" customHeight="1">
      <c r="A45" s="244" t="s">
        <v>100</v>
      </c>
      <c r="B45" s="93"/>
      <c r="C45" s="94">
        <v>1087</v>
      </c>
      <c r="D45" s="95" t="s">
        <v>22</v>
      </c>
      <c r="E45" s="96">
        <f t="shared" si="19"/>
        <v>59.9</v>
      </c>
      <c r="F45" s="97">
        <v>59.9</v>
      </c>
      <c r="G45" s="97"/>
      <c r="H45" s="97">
        <f t="shared" si="20"/>
        <v>59.9</v>
      </c>
      <c r="I45" s="97">
        <v>59.9</v>
      </c>
      <c r="J45" s="97"/>
      <c r="K45" s="97">
        <f t="shared" si="21"/>
        <v>18.58</v>
      </c>
      <c r="L45" s="97">
        <v>18.58</v>
      </c>
      <c r="M45" s="97"/>
      <c r="N45" s="98">
        <f t="shared" si="22"/>
        <v>27.9</v>
      </c>
      <c r="O45" s="111">
        <v>27.9</v>
      </c>
      <c r="P45" s="112">
        <f t="shared" si="24"/>
        <v>0</v>
      </c>
      <c r="Q45" s="127">
        <f t="shared" si="23"/>
        <v>40</v>
      </c>
      <c r="R45" s="111">
        <v>40</v>
      </c>
      <c r="S45" s="111"/>
      <c r="T45" s="109">
        <f t="shared" si="15"/>
        <v>27.9</v>
      </c>
      <c r="U45" s="113">
        <v>27.9</v>
      </c>
      <c r="V45" s="210"/>
      <c r="W45" s="228">
        <v>25.19</v>
      </c>
      <c r="X45" s="237"/>
      <c r="Y45" s="229"/>
      <c r="Z45" s="219">
        <f t="shared" si="16"/>
        <v>40</v>
      </c>
      <c r="AA45" s="311">
        <v>40</v>
      </c>
      <c r="AB45" s="311"/>
      <c r="AC45" s="109">
        <f t="shared" si="17"/>
        <v>27.9</v>
      </c>
      <c r="AD45" s="113">
        <v>27.9</v>
      </c>
    </row>
    <row r="46" spans="1:30" s="25" customFormat="1" ht="21">
      <c r="A46" s="244" t="s">
        <v>113</v>
      </c>
      <c r="B46" s="93"/>
      <c r="C46" s="94">
        <v>1087</v>
      </c>
      <c r="D46" s="95" t="s">
        <v>24</v>
      </c>
      <c r="E46" s="96">
        <f t="shared" si="19"/>
        <v>61.1</v>
      </c>
      <c r="F46" s="97">
        <v>61.1</v>
      </c>
      <c r="G46" s="97"/>
      <c r="H46" s="97">
        <f t="shared" si="20"/>
        <v>61.1</v>
      </c>
      <c r="I46" s="97">
        <v>61.1</v>
      </c>
      <c r="J46" s="97"/>
      <c r="K46" s="97">
        <f t="shared" si="21"/>
        <v>36.38</v>
      </c>
      <c r="L46" s="97">
        <v>36.38</v>
      </c>
      <c r="M46" s="97"/>
      <c r="N46" s="98">
        <f t="shared" si="22"/>
        <v>54</v>
      </c>
      <c r="O46" s="99">
        <v>54</v>
      </c>
      <c r="P46" s="100">
        <f t="shared" si="24"/>
        <v>0</v>
      </c>
      <c r="Q46" s="101">
        <f t="shared" si="23"/>
        <v>54</v>
      </c>
      <c r="R46" s="99">
        <v>54</v>
      </c>
      <c r="S46" s="99"/>
      <c r="T46" s="102">
        <f t="shared" si="15"/>
        <v>54</v>
      </c>
      <c r="U46" s="103">
        <v>54</v>
      </c>
      <c r="V46" s="210"/>
      <c r="W46" s="228">
        <v>28.02</v>
      </c>
      <c r="X46" s="237"/>
      <c r="Y46" s="229"/>
      <c r="Z46" s="219">
        <f t="shared" si="16"/>
        <v>70</v>
      </c>
      <c r="AA46" s="311">
        <v>70</v>
      </c>
      <c r="AB46" s="311"/>
      <c r="AC46" s="102">
        <f t="shared" si="17"/>
        <v>54</v>
      </c>
      <c r="AD46" s="103">
        <v>54</v>
      </c>
    </row>
    <row r="47" spans="1:30" s="25" customFormat="1" ht="24.75" customHeight="1">
      <c r="A47" s="244" t="s">
        <v>147</v>
      </c>
      <c r="B47" s="93"/>
      <c r="C47" s="94">
        <v>1087</v>
      </c>
      <c r="D47" s="95" t="s">
        <v>25</v>
      </c>
      <c r="E47" s="96">
        <f t="shared" si="19"/>
        <v>98.5</v>
      </c>
      <c r="F47" s="97">
        <v>98.5</v>
      </c>
      <c r="G47" s="97"/>
      <c r="H47" s="97">
        <f t="shared" si="20"/>
        <v>98.5</v>
      </c>
      <c r="I47" s="97">
        <v>98.5</v>
      </c>
      <c r="J47" s="97"/>
      <c r="K47" s="97">
        <f t="shared" si="21"/>
        <v>43.25</v>
      </c>
      <c r="L47" s="97">
        <v>43.25</v>
      </c>
      <c r="M47" s="97"/>
      <c r="N47" s="98">
        <f t="shared" si="22"/>
        <v>52.1</v>
      </c>
      <c r="O47" s="99">
        <v>52.1</v>
      </c>
      <c r="P47" s="100">
        <f t="shared" si="24"/>
        <v>0</v>
      </c>
      <c r="Q47" s="101">
        <f t="shared" si="23"/>
        <v>45</v>
      </c>
      <c r="R47" s="99">
        <v>45</v>
      </c>
      <c r="S47" s="99"/>
      <c r="T47" s="102">
        <f t="shared" si="15"/>
        <v>52.1</v>
      </c>
      <c r="U47" s="103">
        <v>52.1</v>
      </c>
      <c r="V47" s="210"/>
      <c r="W47" s="228">
        <v>53.6</v>
      </c>
      <c r="X47" s="237"/>
      <c r="Y47" s="229"/>
      <c r="Z47" s="219">
        <f t="shared" si="16"/>
        <v>65</v>
      </c>
      <c r="AA47" s="311">
        <v>65</v>
      </c>
      <c r="AB47" s="311"/>
      <c r="AC47" s="102">
        <f t="shared" si="17"/>
        <v>52.1</v>
      </c>
      <c r="AD47" s="103">
        <v>52.1</v>
      </c>
    </row>
    <row r="48" spans="1:30" s="25" customFormat="1" ht="21">
      <c r="A48" s="244" t="s">
        <v>112</v>
      </c>
      <c r="B48" s="93"/>
      <c r="C48" s="94">
        <v>1087</v>
      </c>
      <c r="D48" s="95" t="s">
        <v>26</v>
      </c>
      <c r="E48" s="96">
        <f t="shared" si="19"/>
        <v>66.7</v>
      </c>
      <c r="F48" s="97">
        <v>66.7</v>
      </c>
      <c r="G48" s="97"/>
      <c r="H48" s="97">
        <f t="shared" si="20"/>
        <v>66.7</v>
      </c>
      <c r="I48" s="97">
        <v>66.7</v>
      </c>
      <c r="J48" s="97"/>
      <c r="K48" s="97">
        <f t="shared" si="21"/>
        <v>43.43</v>
      </c>
      <c r="L48" s="97">
        <v>43.43</v>
      </c>
      <c r="M48" s="97"/>
      <c r="N48" s="98">
        <f t="shared" si="22"/>
        <v>65.1</v>
      </c>
      <c r="O48" s="99">
        <v>65.1</v>
      </c>
      <c r="P48" s="100">
        <f t="shared" si="24"/>
        <v>0</v>
      </c>
      <c r="Q48" s="101">
        <f t="shared" si="23"/>
        <v>65.1</v>
      </c>
      <c r="R48" s="99">
        <v>65.1</v>
      </c>
      <c r="S48" s="99"/>
      <c r="T48" s="102">
        <f t="shared" si="15"/>
        <v>65.1</v>
      </c>
      <c r="U48" s="103">
        <v>65.1</v>
      </c>
      <c r="V48" s="210"/>
      <c r="W48" s="228">
        <v>38.41</v>
      </c>
      <c r="X48" s="237"/>
      <c r="Y48" s="229"/>
      <c r="Z48" s="219">
        <f t="shared" si="16"/>
        <v>80</v>
      </c>
      <c r="AA48" s="311">
        <v>80</v>
      </c>
      <c r="AB48" s="311"/>
      <c r="AC48" s="102">
        <f t="shared" si="17"/>
        <v>65.1</v>
      </c>
      <c r="AD48" s="103">
        <v>65.1</v>
      </c>
    </row>
    <row r="49" spans="1:30" s="25" customFormat="1" ht="21">
      <c r="A49" s="244" t="s">
        <v>130</v>
      </c>
      <c r="B49" s="93"/>
      <c r="C49" s="94">
        <v>1087</v>
      </c>
      <c r="D49" s="95" t="s">
        <v>27</v>
      </c>
      <c r="E49" s="96">
        <f t="shared" si="19"/>
        <v>52.2</v>
      </c>
      <c r="F49" s="97">
        <v>52.2</v>
      </c>
      <c r="G49" s="97"/>
      <c r="H49" s="97">
        <f t="shared" si="20"/>
        <v>52.2</v>
      </c>
      <c r="I49" s="97">
        <v>52.2</v>
      </c>
      <c r="J49" s="97"/>
      <c r="K49" s="97">
        <f t="shared" si="21"/>
        <v>20.67</v>
      </c>
      <c r="L49" s="97">
        <v>20.67</v>
      </c>
      <c r="M49" s="97"/>
      <c r="N49" s="98">
        <f t="shared" si="22"/>
        <v>31</v>
      </c>
      <c r="O49" s="99">
        <v>31</v>
      </c>
      <c r="P49" s="100">
        <f t="shared" si="24"/>
        <v>0</v>
      </c>
      <c r="Q49" s="101">
        <f t="shared" si="23"/>
        <v>25</v>
      </c>
      <c r="R49" s="99">
        <v>25</v>
      </c>
      <c r="S49" s="99"/>
      <c r="T49" s="102">
        <f t="shared" si="15"/>
        <v>31</v>
      </c>
      <c r="U49" s="103">
        <v>31</v>
      </c>
      <c r="V49" s="210"/>
      <c r="W49" s="228">
        <v>14.02</v>
      </c>
      <c r="X49" s="237"/>
      <c r="Y49" s="229"/>
      <c r="Z49" s="219">
        <f t="shared" si="16"/>
        <v>35</v>
      </c>
      <c r="AA49" s="311">
        <v>35</v>
      </c>
      <c r="AB49" s="311"/>
      <c r="AC49" s="102">
        <f t="shared" si="17"/>
        <v>31</v>
      </c>
      <c r="AD49" s="103">
        <v>31</v>
      </c>
    </row>
    <row r="50" spans="1:30" s="25" customFormat="1" ht="21">
      <c r="A50" s="244" t="s">
        <v>101</v>
      </c>
      <c r="B50" s="93"/>
      <c r="C50" s="94">
        <v>1087</v>
      </c>
      <c r="D50" s="95" t="s">
        <v>28</v>
      </c>
      <c r="E50" s="96">
        <f t="shared" si="19"/>
        <v>59.9</v>
      </c>
      <c r="F50" s="97">
        <v>59.9</v>
      </c>
      <c r="G50" s="97"/>
      <c r="H50" s="97">
        <f t="shared" si="20"/>
        <v>59.9</v>
      </c>
      <c r="I50" s="97">
        <v>59.9</v>
      </c>
      <c r="J50" s="97"/>
      <c r="K50" s="97">
        <f t="shared" si="21"/>
        <v>36.3</v>
      </c>
      <c r="L50" s="97">
        <v>36.3</v>
      </c>
      <c r="M50" s="97"/>
      <c r="N50" s="98">
        <f t="shared" si="22"/>
        <v>54.5</v>
      </c>
      <c r="O50" s="99">
        <v>54.5</v>
      </c>
      <c r="P50" s="100">
        <f t="shared" si="24"/>
        <v>0</v>
      </c>
      <c r="Q50" s="101">
        <f t="shared" si="23"/>
        <v>60</v>
      </c>
      <c r="R50" s="99">
        <v>60</v>
      </c>
      <c r="S50" s="99"/>
      <c r="T50" s="102">
        <f t="shared" si="15"/>
        <v>54.5</v>
      </c>
      <c r="U50" s="103">
        <v>54.5</v>
      </c>
      <c r="V50" s="210"/>
      <c r="W50" s="228">
        <v>33.06</v>
      </c>
      <c r="X50" s="237"/>
      <c r="Y50" s="229"/>
      <c r="Z50" s="219">
        <f t="shared" si="16"/>
        <v>50</v>
      </c>
      <c r="AA50" s="311">
        <v>50</v>
      </c>
      <c r="AB50" s="311"/>
      <c r="AC50" s="102">
        <f t="shared" si="17"/>
        <v>54.5</v>
      </c>
      <c r="AD50" s="103">
        <v>54.5</v>
      </c>
    </row>
    <row r="51" spans="1:31" s="25" customFormat="1" ht="21">
      <c r="A51" s="244" t="s">
        <v>111</v>
      </c>
      <c r="B51" s="93"/>
      <c r="C51" s="94">
        <v>1087</v>
      </c>
      <c r="D51" s="95" t="s">
        <v>30</v>
      </c>
      <c r="E51" s="96">
        <f t="shared" si="19"/>
        <v>20.5</v>
      </c>
      <c r="F51" s="97">
        <v>20.5</v>
      </c>
      <c r="G51" s="97"/>
      <c r="H51" s="97">
        <f t="shared" si="20"/>
        <v>20.5</v>
      </c>
      <c r="I51" s="97">
        <v>20.5</v>
      </c>
      <c r="J51" s="97"/>
      <c r="K51" s="97">
        <f t="shared" si="21"/>
        <v>12.93</v>
      </c>
      <c r="L51" s="97">
        <v>12.93</v>
      </c>
      <c r="M51" s="97"/>
      <c r="N51" s="98">
        <f t="shared" si="22"/>
        <v>26.099999999999998</v>
      </c>
      <c r="O51" s="99">
        <v>19.4</v>
      </c>
      <c r="P51" s="100">
        <v>6.7</v>
      </c>
      <c r="Q51" s="101">
        <f t="shared" si="23"/>
        <v>35</v>
      </c>
      <c r="R51" s="99">
        <v>25</v>
      </c>
      <c r="S51" s="99">
        <v>10</v>
      </c>
      <c r="T51" s="102">
        <f t="shared" si="15"/>
        <v>19.4</v>
      </c>
      <c r="U51" s="103">
        <v>19.4</v>
      </c>
      <c r="V51" s="210"/>
      <c r="W51" s="228">
        <v>14.95</v>
      </c>
      <c r="X51" s="237"/>
      <c r="Y51" s="229">
        <v>0</v>
      </c>
      <c r="Z51" s="219">
        <f t="shared" si="16"/>
        <v>20</v>
      </c>
      <c r="AA51" s="311">
        <v>20</v>
      </c>
      <c r="AB51" s="311"/>
      <c r="AC51" s="102">
        <f t="shared" si="17"/>
        <v>19.4</v>
      </c>
      <c r="AD51" s="103">
        <v>19.4</v>
      </c>
      <c r="AE51" s="244"/>
    </row>
    <row r="52" spans="1:30" s="25" customFormat="1" ht="21">
      <c r="A52" s="244" t="s">
        <v>102</v>
      </c>
      <c r="B52" s="93"/>
      <c r="C52" s="94">
        <v>1087</v>
      </c>
      <c r="D52" s="95" t="s">
        <v>31</v>
      </c>
      <c r="E52" s="96">
        <f t="shared" si="19"/>
        <v>145.6</v>
      </c>
      <c r="F52" s="97">
        <v>141.1</v>
      </c>
      <c r="G52" s="97">
        <v>4.5</v>
      </c>
      <c r="H52" s="97">
        <f t="shared" si="20"/>
        <v>145.6</v>
      </c>
      <c r="I52" s="97">
        <v>141.1</v>
      </c>
      <c r="J52" s="97">
        <v>4.5</v>
      </c>
      <c r="K52" s="97">
        <f t="shared" si="21"/>
        <v>35.8</v>
      </c>
      <c r="L52" s="97">
        <v>35.8</v>
      </c>
      <c r="M52" s="97"/>
      <c r="N52" s="98">
        <f t="shared" si="22"/>
        <v>53.8</v>
      </c>
      <c r="O52" s="99">
        <v>53</v>
      </c>
      <c r="P52" s="100">
        <v>0.8</v>
      </c>
      <c r="Q52" s="101">
        <f t="shared" si="23"/>
        <v>48</v>
      </c>
      <c r="R52" s="99">
        <v>40</v>
      </c>
      <c r="S52" s="99">
        <v>8</v>
      </c>
      <c r="T52" s="102">
        <f t="shared" si="15"/>
        <v>53</v>
      </c>
      <c r="U52" s="103">
        <v>53</v>
      </c>
      <c r="V52" s="210"/>
      <c r="W52" s="228">
        <v>43.1</v>
      </c>
      <c r="X52" s="237"/>
      <c r="Y52" s="229">
        <v>0</v>
      </c>
      <c r="Z52" s="219">
        <f t="shared" si="16"/>
        <v>51</v>
      </c>
      <c r="AA52" s="311">
        <v>50</v>
      </c>
      <c r="AB52" s="311">
        <v>1</v>
      </c>
      <c r="AC52" s="102">
        <f t="shared" si="17"/>
        <v>53</v>
      </c>
      <c r="AD52" s="103">
        <v>53</v>
      </c>
    </row>
    <row r="53" spans="1:30" s="25" customFormat="1" ht="21">
      <c r="A53" s="244" t="s">
        <v>110</v>
      </c>
      <c r="B53" s="93"/>
      <c r="C53" s="94">
        <v>1087</v>
      </c>
      <c r="D53" s="95" t="s">
        <v>33</v>
      </c>
      <c r="E53" s="96">
        <f t="shared" si="19"/>
        <v>84.8</v>
      </c>
      <c r="F53" s="97">
        <v>82.1</v>
      </c>
      <c r="G53" s="97">
        <v>2.7</v>
      </c>
      <c r="H53" s="97">
        <f t="shared" si="20"/>
        <v>84.8</v>
      </c>
      <c r="I53" s="97">
        <v>82.1</v>
      </c>
      <c r="J53" s="97">
        <v>2.7</v>
      </c>
      <c r="K53" s="97">
        <f t="shared" si="21"/>
        <v>17.08</v>
      </c>
      <c r="L53" s="97">
        <v>17.08</v>
      </c>
      <c r="M53" s="97"/>
      <c r="N53" s="98">
        <f t="shared" si="22"/>
        <v>42.7</v>
      </c>
      <c r="O53" s="99">
        <v>40</v>
      </c>
      <c r="P53" s="100">
        <v>2.7</v>
      </c>
      <c r="Q53" s="101">
        <f t="shared" si="23"/>
        <v>55</v>
      </c>
      <c r="R53" s="99">
        <v>45</v>
      </c>
      <c r="S53" s="99">
        <v>10</v>
      </c>
      <c r="T53" s="102">
        <f t="shared" si="15"/>
        <v>40</v>
      </c>
      <c r="U53" s="103">
        <v>40</v>
      </c>
      <c r="V53" s="210"/>
      <c r="W53" s="228">
        <v>22.7</v>
      </c>
      <c r="X53" s="237"/>
      <c r="Y53" s="229">
        <v>0</v>
      </c>
      <c r="Z53" s="219">
        <f t="shared" si="16"/>
        <v>37.8</v>
      </c>
      <c r="AA53" s="311">
        <v>35</v>
      </c>
      <c r="AB53" s="311">
        <v>2.8</v>
      </c>
      <c r="AC53" s="102">
        <f t="shared" si="17"/>
        <v>40</v>
      </c>
      <c r="AD53" s="103">
        <v>40</v>
      </c>
    </row>
    <row r="54" spans="1:30" s="25" customFormat="1" ht="25.5" customHeight="1">
      <c r="A54" s="244" t="s">
        <v>152</v>
      </c>
      <c r="B54" s="93"/>
      <c r="C54" s="94">
        <v>1087</v>
      </c>
      <c r="D54" s="95" t="s">
        <v>29</v>
      </c>
      <c r="E54" s="96">
        <f t="shared" si="19"/>
        <v>388.2</v>
      </c>
      <c r="F54" s="97">
        <v>388.2</v>
      </c>
      <c r="G54" s="97"/>
      <c r="H54" s="97">
        <f t="shared" si="20"/>
        <v>388.2</v>
      </c>
      <c r="I54" s="97">
        <v>388.2</v>
      </c>
      <c r="J54" s="97"/>
      <c r="K54" s="97">
        <f t="shared" si="21"/>
        <v>229.85</v>
      </c>
      <c r="L54" s="97">
        <v>229.85</v>
      </c>
      <c r="M54" s="97"/>
      <c r="N54" s="98">
        <f t="shared" si="22"/>
        <v>323</v>
      </c>
      <c r="O54" s="99">
        <f>302.5+20.5</f>
        <v>323</v>
      </c>
      <c r="P54" s="100">
        <f>M54/6*12</f>
        <v>0</v>
      </c>
      <c r="Q54" s="101">
        <f t="shared" si="23"/>
        <v>117.1</v>
      </c>
      <c r="R54" s="99">
        <v>117.1</v>
      </c>
      <c r="S54" s="99"/>
      <c r="T54" s="102">
        <f t="shared" si="15"/>
        <v>323</v>
      </c>
      <c r="U54" s="103">
        <f>302.5+20.5</f>
        <v>323</v>
      </c>
      <c r="V54" s="210"/>
      <c r="W54" s="228">
        <v>178.59</v>
      </c>
      <c r="X54" s="237"/>
      <c r="Y54" s="229"/>
      <c r="Z54" s="219">
        <f t="shared" si="16"/>
        <v>50</v>
      </c>
      <c r="AA54" s="311">
        <v>50</v>
      </c>
      <c r="AB54" s="311"/>
      <c r="AC54" s="102">
        <f t="shared" si="17"/>
        <v>323</v>
      </c>
      <c r="AD54" s="103">
        <f>302.5+20.5</f>
        <v>323</v>
      </c>
    </row>
    <row r="55" spans="1:30" s="25" customFormat="1" ht="21">
      <c r="A55" s="244" t="s">
        <v>128</v>
      </c>
      <c r="B55" s="93"/>
      <c r="C55" s="94">
        <v>1087</v>
      </c>
      <c r="D55" s="95" t="s">
        <v>38</v>
      </c>
      <c r="E55" s="96">
        <f>SUM(F55:G55)</f>
        <v>75</v>
      </c>
      <c r="F55" s="97">
        <v>70</v>
      </c>
      <c r="G55" s="97">
        <v>5</v>
      </c>
      <c r="H55" s="97">
        <f>SUM(I55:J55)</f>
        <v>75</v>
      </c>
      <c r="I55" s="97">
        <v>70</v>
      </c>
      <c r="J55" s="97">
        <v>5</v>
      </c>
      <c r="K55" s="97">
        <f>SUM(L55:M55)</f>
        <v>36.69</v>
      </c>
      <c r="L55" s="97">
        <v>29.79</v>
      </c>
      <c r="M55" s="97">
        <v>6.9</v>
      </c>
      <c r="N55" s="98">
        <f>SUM(O55:P55)</f>
        <v>55</v>
      </c>
      <c r="O55" s="99">
        <v>45</v>
      </c>
      <c r="P55" s="100">
        <v>10</v>
      </c>
      <c r="Q55" s="101">
        <f>SUM(R55:S55)</f>
        <v>70</v>
      </c>
      <c r="R55" s="99">
        <v>60</v>
      </c>
      <c r="S55" s="99">
        <v>10</v>
      </c>
      <c r="T55" s="102">
        <f t="shared" si="15"/>
        <v>45</v>
      </c>
      <c r="U55" s="103">
        <v>45</v>
      </c>
      <c r="V55" s="210"/>
      <c r="W55" s="228">
        <v>42.69</v>
      </c>
      <c r="X55" s="237"/>
      <c r="Y55" s="229">
        <v>0</v>
      </c>
      <c r="Z55" s="219">
        <f t="shared" si="16"/>
        <v>80</v>
      </c>
      <c r="AA55" s="311">
        <v>80</v>
      </c>
      <c r="AB55" s="311"/>
      <c r="AC55" s="102">
        <f t="shared" si="17"/>
        <v>45</v>
      </c>
      <c r="AD55" s="103">
        <v>45</v>
      </c>
    </row>
    <row r="56" spans="1:30" s="25" customFormat="1" ht="21">
      <c r="A56" s="257" t="s">
        <v>129</v>
      </c>
      <c r="B56" s="93"/>
      <c r="C56" s="94"/>
      <c r="D56" s="95"/>
      <c r="E56" s="96"/>
      <c r="F56" s="97"/>
      <c r="G56" s="97"/>
      <c r="H56" s="97"/>
      <c r="I56" s="97"/>
      <c r="J56" s="97"/>
      <c r="K56" s="97"/>
      <c r="L56" s="97"/>
      <c r="M56" s="97"/>
      <c r="N56" s="98"/>
      <c r="O56" s="99"/>
      <c r="P56" s="100"/>
      <c r="Q56" s="101">
        <f>SUM(R56:S56)</f>
        <v>30</v>
      </c>
      <c r="R56" s="99">
        <v>30</v>
      </c>
      <c r="S56" s="99"/>
      <c r="T56" s="102"/>
      <c r="U56" s="103"/>
      <c r="V56" s="210"/>
      <c r="W56" s="228">
        <v>26.56</v>
      </c>
      <c r="X56" s="237"/>
      <c r="Y56" s="229"/>
      <c r="Z56" s="219">
        <f t="shared" si="16"/>
        <v>42</v>
      </c>
      <c r="AA56" s="311">
        <v>40</v>
      </c>
      <c r="AB56" s="311">
        <v>2</v>
      </c>
      <c r="AC56" s="102"/>
      <c r="AD56" s="103"/>
    </row>
    <row r="57" spans="1:30" s="25" customFormat="1" ht="21">
      <c r="A57" s="244" t="s">
        <v>137</v>
      </c>
      <c r="B57" s="93"/>
      <c r="C57" s="94"/>
      <c r="D57" s="95"/>
      <c r="E57" s="96"/>
      <c r="F57" s="97"/>
      <c r="G57" s="97"/>
      <c r="H57" s="97"/>
      <c r="I57" s="97"/>
      <c r="J57" s="97"/>
      <c r="K57" s="97"/>
      <c r="L57" s="97"/>
      <c r="M57" s="97"/>
      <c r="N57" s="98"/>
      <c r="O57" s="99"/>
      <c r="P57" s="100"/>
      <c r="Q57" s="101"/>
      <c r="R57" s="99"/>
      <c r="S57" s="99"/>
      <c r="T57" s="102"/>
      <c r="U57" s="103"/>
      <c r="V57" s="210"/>
      <c r="W57" s="228"/>
      <c r="X57" s="237"/>
      <c r="Y57" s="229"/>
      <c r="Z57" s="219">
        <f t="shared" si="16"/>
        <v>70</v>
      </c>
      <c r="AA57" s="311">
        <v>70</v>
      </c>
      <c r="AB57" s="311"/>
      <c r="AC57" s="102"/>
      <c r="AD57" s="103"/>
    </row>
    <row r="58" spans="1:30" s="25" customFormat="1" ht="21">
      <c r="A58" s="244" t="s">
        <v>138</v>
      </c>
      <c r="B58" s="93"/>
      <c r="C58" s="94"/>
      <c r="D58" s="95"/>
      <c r="E58" s="96"/>
      <c r="F58" s="97"/>
      <c r="G58" s="97"/>
      <c r="H58" s="97"/>
      <c r="I58" s="97"/>
      <c r="J58" s="97"/>
      <c r="K58" s="97"/>
      <c r="L58" s="97"/>
      <c r="M58" s="97"/>
      <c r="N58" s="98"/>
      <c r="O58" s="99"/>
      <c r="P58" s="100"/>
      <c r="Q58" s="101"/>
      <c r="R58" s="99"/>
      <c r="S58" s="99"/>
      <c r="T58" s="102"/>
      <c r="U58" s="103"/>
      <c r="V58" s="210"/>
      <c r="W58" s="228"/>
      <c r="X58" s="237"/>
      <c r="Y58" s="229"/>
      <c r="Z58" s="219">
        <f t="shared" si="16"/>
        <v>20</v>
      </c>
      <c r="AA58" s="311">
        <v>20</v>
      </c>
      <c r="AB58" s="311"/>
      <c r="AC58" s="102"/>
      <c r="AD58" s="103"/>
    </row>
    <row r="59" spans="1:30" s="25" customFormat="1" ht="21">
      <c r="A59" s="244" t="s">
        <v>139</v>
      </c>
      <c r="B59" s="93"/>
      <c r="C59" s="94"/>
      <c r="D59" s="95"/>
      <c r="E59" s="96"/>
      <c r="F59" s="97"/>
      <c r="G59" s="97"/>
      <c r="H59" s="97"/>
      <c r="I59" s="97"/>
      <c r="J59" s="97"/>
      <c r="K59" s="97"/>
      <c r="L59" s="97"/>
      <c r="M59" s="97"/>
      <c r="N59" s="98"/>
      <c r="O59" s="99"/>
      <c r="P59" s="100"/>
      <c r="Q59" s="101"/>
      <c r="R59" s="99"/>
      <c r="S59" s="99"/>
      <c r="T59" s="102"/>
      <c r="U59" s="103"/>
      <c r="V59" s="210"/>
      <c r="W59" s="228"/>
      <c r="X59" s="237"/>
      <c r="Y59" s="229"/>
      <c r="Z59" s="219">
        <f t="shared" si="16"/>
        <v>40</v>
      </c>
      <c r="AA59" s="311">
        <v>40</v>
      </c>
      <c r="AB59" s="311"/>
      <c r="AC59" s="102"/>
      <c r="AD59" s="103"/>
    </row>
    <row r="60" spans="1:30" s="25" customFormat="1" ht="21">
      <c r="A60" s="257" t="s">
        <v>158</v>
      </c>
      <c r="B60" s="93"/>
      <c r="C60" s="94"/>
      <c r="D60" s="95"/>
      <c r="E60" s="96"/>
      <c r="F60" s="97"/>
      <c r="G60" s="97"/>
      <c r="H60" s="97"/>
      <c r="I60" s="97"/>
      <c r="J60" s="97"/>
      <c r="K60" s="97"/>
      <c r="L60" s="97"/>
      <c r="M60" s="97"/>
      <c r="N60" s="98"/>
      <c r="O60" s="99"/>
      <c r="P60" s="100"/>
      <c r="Q60" s="101"/>
      <c r="R60" s="99"/>
      <c r="S60" s="99"/>
      <c r="T60" s="102"/>
      <c r="U60" s="103"/>
      <c r="V60" s="210"/>
      <c r="W60" s="228">
        <v>10.31</v>
      </c>
      <c r="X60" s="237"/>
      <c r="Y60" s="229"/>
      <c r="Z60" s="219">
        <f t="shared" si="16"/>
        <v>20</v>
      </c>
      <c r="AA60" s="311">
        <v>20</v>
      </c>
      <c r="AB60" s="311"/>
      <c r="AC60" s="102"/>
      <c r="AD60" s="103"/>
    </row>
    <row r="61" spans="1:30" s="25" customFormat="1" ht="21">
      <c r="A61" s="257" t="s">
        <v>153</v>
      </c>
      <c r="B61" s="93"/>
      <c r="C61" s="94"/>
      <c r="D61" s="95"/>
      <c r="E61" s="96"/>
      <c r="F61" s="97"/>
      <c r="G61" s="97"/>
      <c r="H61" s="97"/>
      <c r="I61" s="97"/>
      <c r="J61" s="97"/>
      <c r="K61" s="97"/>
      <c r="L61" s="97"/>
      <c r="M61" s="97"/>
      <c r="N61" s="98"/>
      <c r="O61" s="99"/>
      <c r="P61" s="100"/>
      <c r="Q61" s="101"/>
      <c r="R61" s="99"/>
      <c r="S61" s="99"/>
      <c r="T61" s="102"/>
      <c r="U61" s="103"/>
      <c r="V61" s="210"/>
      <c r="W61" s="228"/>
      <c r="X61" s="237"/>
      <c r="Y61" s="229"/>
      <c r="Z61" s="219">
        <f t="shared" si="16"/>
        <v>30</v>
      </c>
      <c r="AA61" s="311">
        <v>30</v>
      </c>
      <c r="AB61" s="311"/>
      <c r="AC61" s="102"/>
      <c r="AD61" s="103"/>
    </row>
    <row r="62" spans="1:30" s="24" customFormat="1" ht="45" customHeight="1">
      <c r="A62" s="246" t="s">
        <v>90</v>
      </c>
      <c r="B62" s="118" t="s">
        <v>126</v>
      </c>
      <c r="C62" s="49"/>
      <c r="D62" s="47"/>
      <c r="E62" s="48"/>
      <c r="F62" s="119"/>
      <c r="G62" s="119"/>
      <c r="H62" s="119"/>
      <c r="I62" s="119"/>
      <c r="J62" s="119"/>
      <c r="K62" s="119"/>
      <c r="L62" s="119"/>
      <c r="M62" s="119"/>
      <c r="N62" s="120"/>
      <c r="O62" s="121"/>
      <c r="P62" s="122"/>
      <c r="Q62" s="123">
        <f>R62+S62</f>
        <v>1175.2999999999997</v>
      </c>
      <c r="R62" s="124">
        <f aca="true" t="shared" si="25" ref="R62:X62">SUM(R63:R71)</f>
        <v>1112.1999999999998</v>
      </c>
      <c r="S62" s="124">
        <f t="shared" si="25"/>
        <v>63.1</v>
      </c>
      <c r="T62" s="124">
        <f t="shared" si="25"/>
        <v>968.8000000000001</v>
      </c>
      <c r="U62" s="124">
        <f t="shared" si="25"/>
        <v>968.8000000000001</v>
      </c>
      <c r="V62" s="213">
        <f t="shared" si="25"/>
        <v>0</v>
      </c>
      <c r="W62" s="124">
        <f t="shared" si="25"/>
        <v>930.49</v>
      </c>
      <c r="X62" s="213">
        <f t="shared" si="25"/>
        <v>64.89</v>
      </c>
      <c r="Y62" s="124"/>
      <c r="Z62" s="124">
        <f>SUM(Z63:Z72)</f>
        <v>1632.2</v>
      </c>
      <c r="AA62" s="308">
        <f>SUM(AA63:AA72)</f>
        <v>1543.3</v>
      </c>
      <c r="AB62" s="308">
        <f>SUM(AB63:AB72)</f>
        <v>88.9</v>
      </c>
      <c r="AC62" s="124">
        <f>SUM(AC63:AC72)</f>
        <v>968.8000000000001</v>
      </c>
      <c r="AD62" s="124">
        <f>SUM(AD63:AD72)</f>
        <v>968.8000000000001</v>
      </c>
    </row>
    <row r="63" spans="1:30" s="25" customFormat="1" ht="30" customHeight="1">
      <c r="A63" s="328" t="s">
        <v>142</v>
      </c>
      <c r="B63" s="93"/>
      <c r="C63" s="94">
        <v>1087</v>
      </c>
      <c r="D63" s="95" t="s">
        <v>35</v>
      </c>
      <c r="E63" s="96">
        <f aca="true" t="shared" si="26" ref="E63:E71">SUM(F63:G63)</f>
        <v>15.5</v>
      </c>
      <c r="F63" s="97">
        <v>15.5</v>
      </c>
      <c r="G63" s="97"/>
      <c r="H63" s="97">
        <f aca="true" t="shared" si="27" ref="H63:H71">SUM(I63:J63)</f>
        <v>15.5</v>
      </c>
      <c r="I63" s="97">
        <v>15.5</v>
      </c>
      <c r="J63" s="97"/>
      <c r="K63" s="97">
        <f aca="true" t="shared" si="28" ref="K63:K71">SUM(L63:M63)</f>
        <v>15</v>
      </c>
      <c r="L63" s="97">
        <v>15</v>
      </c>
      <c r="M63" s="97"/>
      <c r="N63" s="98">
        <f aca="true" t="shared" si="29" ref="N63:N71">SUM(O63:P63)</f>
        <v>42</v>
      </c>
      <c r="O63" s="99">
        <v>42</v>
      </c>
      <c r="P63" s="100">
        <f>M63/6*12</f>
        <v>0</v>
      </c>
      <c r="Q63" s="101">
        <f>SUM(R63:S63)</f>
        <v>70</v>
      </c>
      <c r="R63" s="99">
        <v>70</v>
      </c>
      <c r="S63" s="99"/>
      <c r="T63" s="102">
        <f aca="true" t="shared" si="30" ref="T63:T71">SUM(U63:U63)</f>
        <v>42</v>
      </c>
      <c r="U63" s="103">
        <v>42</v>
      </c>
      <c r="V63" s="210"/>
      <c r="W63" s="228">
        <v>46.72</v>
      </c>
      <c r="X63" s="237"/>
      <c r="Y63" s="229"/>
      <c r="Z63" s="219">
        <f>SUM(AA63:AB63)</f>
        <v>55</v>
      </c>
      <c r="AA63" s="311">
        <v>55</v>
      </c>
      <c r="AB63" s="311"/>
      <c r="AC63" s="102">
        <f aca="true" t="shared" si="31" ref="AC63:AC71">SUM(AD63:AD63)</f>
        <v>42</v>
      </c>
      <c r="AD63" s="103">
        <v>42</v>
      </c>
    </row>
    <row r="64" spans="1:30" s="25" customFormat="1" ht="28.5" customHeight="1">
      <c r="A64" s="328" t="s">
        <v>109</v>
      </c>
      <c r="B64" s="93"/>
      <c r="C64" s="94">
        <v>1087</v>
      </c>
      <c r="D64" s="95" t="s">
        <v>36</v>
      </c>
      <c r="E64" s="96">
        <f t="shared" si="26"/>
        <v>63.7</v>
      </c>
      <c r="F64" s="97">
        <v>63.7</v>
      </c>
      <c r="G64" s="97"/>
      <c r="H64" s="97">
        <f t="shared" si="27"/>
        <v>63.7</v>
      </c>
      <c r="I64" s="97">
        <v>63.7</v>
      </c>
      <c r="J64" s="97"/>
      <c r="K64" s="97">
        <f t="shared" si="28"/>
        <v>28</v>
      </c>
      <c r="L64" s="97">
        <v>28</v>
      </c>
      <c r="M64" s="97"/>
      <c r="N64" s="98">
        <f t="shared" si="29"/>
        <v>62</v>
      </c>
      <c r="O64" s="99">
        <v>62</v>
      </c>
      <c r="P64" s="100">
        <f>M64/6*12</f>
        <v>0</v>
      </c>
      <c r="Q64" s="101">
        <f aca="true" t="shared" si="32" ref="Q64:Q71">SUM(R64:S64)</f>
        <v>90</v>
      </c>
      <c r="R64" s="99">
        <v>90</v>
      </c>
      <c r="S64" s="99"/>
      <c r="T64" s="102">
        <f t="shared" si="30"/>
        <v>62</v>
      </c>
      <c r="U64" s="103">
        <v>62</v>
      </c>
      <c r="V64" s="210"/>
      <c r="W64" s="228">
        <v>75.66</v>
      </c>
      <c r="X64" s="237"/>
      <c r="Y64" s="229"/>
      <c r="Z64" s="219">
        <f aca="true" t="shared" si="33" ref="Z64:Z71">SUM(AA64:AB64)</f>
        <v>180</v>
      </c>
      <c r="AA64" s="311">
        <v>180</v>
      </c>
      <c r="AB64" s="311"/>
      <c r="AC64" s="102">
        <f t="shared" si="31"/>
        <v>62</v>
      </c>
      <c r="AD64" s="103">
        <v>62</v>
      </c>
    </row>
    <row r="65" spans="1:30" s="25" customFormat="1" ht="23.25" customHeight="1">
      <c r="A65" s="328" t="s">
        <v>108</v>
      </c>
      <c r="B65" s="93"/>
      <c r="C65" s="94">
        <v>1087</v>
      </c>
      <c r="D65" s="95" t="s">
        <v>37</v>
      </c>
      <c r="E65" s="96">
        <f t="shared" si="26"/>
        <v>88.9</v>
      </c>
      <c r="F65" s="97">
        <v>88.9</v>
      </c>
      <c r="G65" s="97"/>
      <c r="H65" s="97">
        <f t="shared" si="27"/>
        <v>88.9</v>
      </c>
      <c r="I65" s="97">
        <v>88.9</v>
      </c>
      <c r="J65" s="97"/>
      <c r="K65" s="97">
        <f t="shared" si="28"/>
        <v>62.09</v>
      </c>
      <c r="L65" s="97">
        <v>62.09</v>
      </c>
      <c r="M65" s="97"/>
      <c r="N65" s="98">
        <f t="shared" si="29"/>
        <v>93.6</v>
      </c>
      <c r="O65" s="99">
        <v>93.1</v>
      </c>
      <c r="P65" s="100">
        <v>0.5</v>
      </c>
      <c r="Q65" s="101">
        <f t="shared" si="32"/>
        <v>93.6</v>
      </c>
      <c r="R65" s="99">
        <v>93.1</v>
      </c>
      <c r="S65" s="99">
        <v>0.5</v>
      </c>
      <c r="T65" s="102">
        <f t="shared" si="30"/>
        <v>93.1</v>
      </c>
      <c r="U65" s="103">
        <v>93.1</v>
      </c>
      <c r="V65" s="210"/>
      <c r="W65" s="228">
        <v>55.33</v>
      </c>
      <c r="X65" s="237">
        <v>0.53</v>
      </c>
      <c r="Y65" s="229"/>
      <c r="Z65" s="219">
        <f t="shared" si="33"/>
        <v>129</v>
      </c>
      <c r="AA65" s="311">
        <v>128.3</v>
      </c>
      <c r="AB65" s="311">
        <v>0.7</v>
      </c>
      <c r="AC65" s="102">
        <f t="shared" si="31"/>
        <v>93.1</v>
      </c>
      <c r="AD65" s="103">
        <v>93.1</v>
      </c>
    </row>
    <row r="66" spans="1:30" s="25" customFormat="1" ht="21">
      <c r="A66" s="328" t="s">
        <v>107</v>
      </c>
      <c r="B66" s="93"/>
      <c r="C66" s="94">
        <v>1087</v>
      </c>
      <c r="D66" s="95" t="s">
        <v>39</v>
      </c>
      <c r="E66" s="96">
        <f t="shared" si="26"/>
        <v>265.1</v>
      </c>
      <c r="F66" s="97">
        <v>234.9</v>
      </c>
      <c r="G66" s="97">
        <v>30.2</v>
      </c>
      <c r="H66" s="97">
        <f t="shared" si="27"/>
        <v>265.1</v>
      </c>
      <c r="I66" s="97">
        <v>234.9</v>
      </c>
      <c r="J66" s="97">
        <v>30.2</v>
      </c>
      <c r="K66" s="97">
        <f t="shared" si="28"/>
        <v>117.55000000000001</v>
      </c>
      <c r="L66" s="97">
        <v>103.62</v>
      </c>
      <c r="M66" s="97">
        <v>13.93</v>
      </c>
      <c r="N66" s="98">
        <f t="shared" si="29"/>
        <v>177.4</v>
      </c>
      <c r="O66" s="99">
        <v>148.4</v>
      </c>
      <c r="P66" s="100">
        <v>29</v>
      </c>
      <c r="Q66" s="101">
        <f t="shared" si="32"/>
        <v>260</v>
      </c>
      <c r="R66" s="99">
        <v>250</v>
      </c>
      <c r="S66" s="99">
        <v>10</v>
      </c>
      <c r="T66" s="102">
        <f t="shared" si="30"/>
        <v>148.4</v>
      </c>
      <c r="U66" s="103">
        <v>148.4</v>
      </c>
      <c r="V66" s="210"/>
      <c r="W66" s="228">
        <v>192.12</v>
      </c>
      <c r="X66" s="237">
        <v>16.86</v>
      </c>
      <c r="Y66" s="229"/>
      <c r="Z66" s="219">
        <f t="shared" si="33"/>
        <v>270</v>
      </c>
      <c r="AA66" s="311">
        <v>250</v>
      </c>
      <c r="AB66" s="311">
        <v>20</v>
      </c>
      <c r="AC66" s="102">
        <f t="shared" si="31"/>
        <v>148.4</v>
      </c>
      <c r="AD66" s="103">
        <v>148.4</v>
      </c>
    </row>
    <row r="67" spans="1:30" s="25" customFormat="1" ht="21" customHeight="1" hidden="1">
      <c r="A67" s="328"/>
      <c r="B67" s="93"/>
      <c r="C67" s="94">
        <v>1087</v>
      </c>
      <c r="D67" s="95" t="s">
        <v>40</v>
      </c>
      <c r="E67" s="96">
        <f t="shared" si="26"/>
        <v>62</v>
      </c>
      <c r="F67" s="97">
        <v>62</v>
      </c>
      <c r="G67" s="97"/>
      <c r="H67" s="97">
        <f t="shared" si="27"/>
        <v>62</v>
      </c>
      <c r="I67" s="97">
        <v>62</v>
      </c>
      <c r="J67" s="97"/>
      <c r="K67" s="97">
        <f t="shared" si="28"/>
        <v>25.62</v>
      </c>
      <c r="L67" s="97">
        <v>25.62</v>
      </c>
      <c r="M67" s="97"/>
      <c r="N67" s="98">
        <f t="shared" si="29"/>
        <v>24.9</v>
      </c>
      <c r="O67" s="99">
        <v>0</v>
      </c>
      <c r="P67" s="100">
        <v>24.9</v>
      </c>
      <c r="Q67" s="101">
        <f t="shared" si="32"/>
        <v>15</v>
      </c>
      <c r="R67" s="99"/>
      <c r="S67" s="99">
        <v>15</v>
      </c>
      <c r="T67" s="102">
        <f t="shared" si="30"/>
        <v>0</v>
      </c>
      <c r="U67" s="103">
        <v>0</v>
      </c>
      <c r="V67" s="210"/>
      <c r="W67" s="228"/>
      <c r="X67" s="237">
        <v>19.36</v>
      </c>
      <c r="Y67" s="229"/>
      <c r="Z67" s="219">
        <f t="shared" si="33"/>
        <v>0</v>
      </c>
      <c r="AA67" s="311"/>
      <c r="AB67" s="311"/>
      <c r="AC67" s="102">
        <f t="shared" si="31"/>
        <v>0</v>
      </c>
      <c r="AD67" s="103">
        <v>0</v>
      </c>
    </row>
    <row r="68" spans="1:30" s="25" customFormat="1" ht="21.75" customHeight="1">
      <c r="A68" s="328" t="s">
        <v>106</v>
      </c>
      <c r="B68" s="93"/>
      <c r="C68" s="94">
        <v>1087</v>
      </c>
      <c r="D68" s="95" t="s">
        <v>41</v>
      </c>
      <c r="E68" s="96">
        <f t="shared" si="26"/>
        <v>417.3</v>
      </c>
      <c r="F68" s="97">
        <v>384.7</v>
      </c>
      <c r="G68" s="97">
        <v>32.6</v>
      </c>
      <c r="H68" s="97">
        <f t="shared" si="27"/>
        <v>417.3</v>
      </c>
      <c r="I68" s="97">
        <v>384.7</v>
      </c>
      <c r="J68" s="97">
        <v>32.6</v>
      </c>
      <c r="K68" s="97">
        <f t="shared" si="28"/>
        <v>212.1</v>
      </c>
      <c r="L68" s="97">
        <v>201.15</v>
      </c>
      <c r="M68" s="97">
        <v>10.95</v>
      </c>
      <c r="N68" s="98">
        <f t="shared" si="29"/>
        <v>318.2</v>
      </c>
      <c r="O68" s="99">
        <v>296.2</v>
      </c>
      <c r="P68" s="100">
        <v>22</v>
      </c>
      <c r="Q68" s="101">
        <f t="shared" si="32"/>
        <v>159.7</v>
      </c>
      <c r="R68" s="99">
        <v>148.7</v>
      </c>
      <c r="S68" s="99">
        <v>11</v>
      </c>
      <c r="T68" s="102">
        <f t="shared" si="30"/>
        <v>296.2</v>
      </c>
      <c r="U68" s="103">
        <v>296.2</v>
      </c>
      <c r="V68" s="210"/>
      <c r="W68" s="228">
        <v>279.96</v>
      </c>
      <c r="X68" s="237">
        <v>4.51</v>
      </c>
      <c r="Y68" s="229"/>
      <c r="Z68" s="219">
        <f t="shared" si="33"/>
        <v>370</v>
      </c>
      <c r="AA68" s="311">
        <v>350</v>
      </c>
      <c r="AB68" s="311">
        <v>20</v>
      </c>
      <c r="AC68" s="102">
        <f t="shared" si="31"/>
        <v>296.2</v>
      </c>
      <c r="AD68" s="103">
        <v>296.2</v>
      </c>
    </row>
    <row r="69" spans="1:30" s="25" customFormat="1" ht="24" customHeight="1">
      <c r="A69" s="329" t="s">
        <v>105</v>
      </c>
      <c r="B69" s="93"/>
      <c r="C69" s="94">
        <v>1087</v>
      </c>
      <c r="D69" s="95" t="s">
        <v>42</v>
      </c>
      <c r="E69" s="96">
        <f t="shared" si="26"/>
        <v>421.5</v>
      </c>
      <c r="F69" s="97">
        <v>384.8</v>
      </c>
      <c r="G69" s="97">
        <v>36.7</v>
      </c>
      <c r="H69" s="97">
        <f t="shared" si="27"/>
        <v>421.5</v>
      </c>
      <c r="I69" s="97">
        <v>384.8</v>
      </c>
      <c r="J69" s="97">
        <v>36.7</v>
      </c>
      <c r="K69" s="97">
        <f t="shared" si="28"/>
        <v>231.22</v>
      </c>
      <c r="L69" s="97">
        <v>214.82</v>
      </c>
      <c r="M69" s="97">
        <v>16.4</v>
      </c>
      <c r="N69" s="98">
        <f t="shared" si="29"/>
        <v>346.8</v>
      </c>
      <c r="O69" s="99">
        <v>317.1</v>
      </c>
      <c r="P69" s="100">
        <v>29.7</v>
      </c>
      <c r="Q69" s="101">
        <f t="shared" si="32"/>
        <v>462</v>
      </c>
      <c r="R69" s="99">
        <v>440.4</v>
      </c>
      <c r="S69" s="99">
        <v>21.6</v>
      </c>
      <c r="T69" s="102">
        <f t="shared" si="30"/>
        <v>317.1</v>
      </c>
      <c r="U69" s="103">
        <v>317.1</v>
      </c>
      <c r="V69" s="210"/>
      <c r="W69" s="228">
        <v>252.73</v>
      </c>
      <c r="X69" s="237">
        <v>19.46</v>
      </c>
      <c r="Y69" s="229"/>
      <c r="Z69" s="219">
        <f t="shared" si="33"/>
        <v>590</v>
      </c>
      <c r="AA69" s="311">
        <v>550</v>
      </c>
      <c r="AB69" s="311">
        <v>40</v>
      </c>
      <c r="AC69" s="102">
        <f t="shared" si="31"/>
        <v>317.1</v>
      </c>
      <c r="AD69" s="103">
        <v>317.1</v>
      </c>
    </row>
    <row r="70" spans="1:30" s="25" customFormat="1" ht="24.75" customHeight="1">
      <c r="A70" s="329" t="s">
        <v>136</v>
      </c>
      <c r="B70" s="93"/>
      <c r="C70" s="94"/>
      <c r="D70" s="95"/>
      <c r="E70" s="96"/>
      <c r="F70" s="97"/>
      <c r="G70" s="97"/>
      <c r="H70" s="97"/>
      <c r="I70" s="97"/>
      <c r="J70" s="97"/>
      <c r="K70" s="97"/>
      <c r="L70" s="97"/>
      <c r="M70" s="97"/>
      <c r="N70" s="98"/>
      <c r="O70" s="99"/>
      <c r="P70" s="100"/>
      <c r="Q70" s="101">
        <f t="shared" si="32"/>
        <v>0</v>
      </c>
      <c r="R70" s="99"/>
      <c r="S70" s="99"/>
      <c r="T70" s="102"/>
      <c r="U70" s="103"/>
      <c r="V70" s="210"/>
      <c r="W70" s="228"/>
      <c r="X70" s="237"/>
      <c r="Y70" s="229"/>
      <c r="Z70" s="219">
        <f t="shared" si="33"/>
        <v>5.2</v>
      </c>
      <c r="AA70" s="311"/>
      <c r="AB70" s="311">
        <v>5.2</v>
      </c>
      <c r="AC70" s="102"/>
      <c r="AD70" s="103"/>
    </row>
    <row r="71" spans="1:30" s="25" customFormat="1" ht="26.25" customHeight="1">
      <c r="A71" s="328" t="s">
        <v>104</v>
      </c>
      <c r="B71" s="93"/>
      <c r="C71" s="94">
        <v>1087</v>
      </c>
      <c r="D71" s="95" t="s">
        <v>63</v>
      </c>
      <c r="E71" s="96">
        <f t="shared" si="26"/>
        <v>28</v>
      </c>
      <c r="F71" s="97">
        <v>16</v>
      </c>
      <c r="G71" s="97">
        <v>12</v>
      </c>
      <c r="H71" s="97">
        <f t="shared" si="27"/>
        <v>12</v>
      </c>
      <c r="I71" s="97"/>
      <c r="J71" s="97">
        <v>12</v>
      </c>
      <c r="K71" s="97">
        <f t="shared" si="28"/>
        <v>16.490000000000002</v>
      </c>
      <c r="L71" s="97">
        <v>9.23</v>
      </c>
      <c r="M71" s="97">
        <v>7.26</v>
      </c>
      <c r="N71" s="98">
        <f t="shared" si="29"/>
        <v>24</v>
      </c>
      <c r="O71" s="99">
        <v>10</v>
      </c>
      <c r="P71" s="100">
        <v>14</v>
      </c>
      <c r="Q71" s="101">
        <f t="shared" si="32"/>
        <v>25</v>
      </c>
      <c r="R71" s="99">
        <v>20</v>
      </c>
      <c r="S71" s="99">
        <v>5</v>
      </c>
      <c r="T71" s="102">
        <f t="shared" si="30"/>
        <v>10</v>
      </c>
      <c r="U71" s="103">
        <v>10</v>
      </c>
      <c r="V71" s="210"/>
      <c r="W71" s="228">
        <v>27.97</v>
      </c>
      <c r="X71" s="237">
        <v>4.17</v>
      </c>
      <c r="Y71" s="229"/>
      <c r="Z71" s="219">
        <f t="shared" si="33"/>
        <v>33</v>
      </c>
      <c r="AA71" s="311">
        <v>30</v>
      </c>
      <c r="AB71" s="311">
        <v>3</v>
      </c>
      <c r="AC71" s="102">
        <f t="shared" si="31"/>
        <v>10</v>
      </c>
      <c r="AD71" s="103">
        <v>10</v>
      </c>
    </row>
    <row r="72" spans="1:30" s="25" customFormat="1" ht="21" hidden="1">
      <c r="A72" s="257"/>
      <c r="B72" s="93"/>
      <c r="C72" s="94"/>
      <c r="D72" s="95"/>
      <c r="E72" s="96"/>
      <c r="F72" s="97"/>
      <c r="G72" s="97"/>
      <c r="H72" s="97"/>
      <c r="I72" s="97"/>
      <c r="J72" s="97"/>
      <c r="K72" s="97"/>
      <c r="L72" s="97"/>
      <c r="M72" s="97"/>
      <c r="N72" s="98"/>
      <c r="O72" s="99"/>
      <c r="P72" s="100"/>
      <c r="Q72" s="101"/>
      <c r="R72" s="99"/>
      <c r="S72" s="99"/>
      <c r="T72" s="102"/>
      <c r="U72" s="103"/>
      <c r="V72" s="210"/>
      <c r="W72" s="228"/>
      <c r="X72" s="237"/>
      <c r="Y72" s="229"/>
      <c r="Z72" s="219"/>
      <c r="AA72" s="307"/>
      <c r="AB72" s="307"/>
      <c r="AC72" s="102"/>
      <c r="AD72" s="103"/>
    </row>
    <row r="73" spans="1:30" s="24" customFormat="1" ht="43.5" customHeight="1">
      <c r="A73" s="246" t="s">
        <v>91</v>
      </c>
      <c r="B73" s="118" t="s">
        <v>127</v>
      </c>
      <c r="C73" s="49"/>
      <c r="D73" s="47"/>
      <c r="E73" s="48"/>
      <c r="F73" s="119"/>
      <c r="G73" s="119"/>
      <c r="H73" s="119"/>
      <c r="I73" s="119"/>
      <c r="J73" s="119"/>
      <c r="K73" s="119"/>
      <c r="L73" s="119"/>
      <c r="M73" s="119"/>
      <c r="N73" s="120"/>
      <c r="O73" s="121"/>
      <c r="P73" s="122"/>
      <c r="Q73" s="123">
        <f>SUM(Q74:Q75)</f>
        <v>364.7</v>
      </c>
      <c r="R73" s="124">
        <f>SUM(R74:R75)</f>
        <v>359.7</v>
      </c>
      <c r="S73" s="124">
        <f>SUM(S74:S75)</f>
        <v>5</v>
      </c>
      <c r="T73" s="125"/>
      <c r="U73" s="126"/>
      <c r="V73" s="214"/>
      <c r="W73" s="228"/>
      <c r="X73" s="237"/>
      <c r="Y73" s="229"/>
      <c r="Z73" s="203">
        <f>SUM(Z74:Z75)</f>
        <v>305</v>
      </c>
      <c r="AA73" s="309">
        <f>SUM(AA74:AA75)</f>
        <v>305</v>
      </c>
      <c r="AB73" s="309">
        <f>SUM(AB74:AB75)</f>
        <v>0</v>
      </c>
      <c r="AC73" s="203">
        <f>SUM(AC74:AC75)</f>
        <v>353.7</v>
      </c>
      <c r="AD73" s="203">
        <f>SUM(AD74:AD75)</f>
        <v>353.7</v>
      </c>
    </row>
    <row r="74" spans="1:30" s="24" customFormat="1" ht="27" customHeight="1" hidden="1">
      <c r="A74" s="247"/>
      <c r="B74" s="118"/>
      <c r="C74" s="128" t="s">
        <v>43</v>
      </c>
      <c r="D74" s="129" t="s">
        <v>6</v>
      </c>
      <c r="E74" s="96">
        <f>SUM(F74:G74)</f>
        <v>57</v>
      </c>
      <c r="F74" s="97">
        <v>57</v>
      </c>
      <c r="G74" s="97"/>
      <c r="H74" s="97">
        <f>SUM(I74:J74)</f>
        <v>57</v>
      </c>
      <c r="I74" s="97">
        <v>57</v>
      </c>
      <c r="J74" s="97"/>
      <c r="K74" s="97">
        <f>SUM(L74:M74)</f>
        <v>0</v>
      </c>
      <c r="L74" s="97">
        <v>0</v>
      </c>
      <c r="M74" s="97"/>
      <c r="N74" s="98">
        <f>SUM(O74:P74)</f>
        <v>59.7</v>
      </c>
      <c r="O74" s="111">
        <v>59.7</v>
      </c>
      <c r="P74" s="112">
        <v>0</v>
      </c>
      <c r="Q74" s="127">
        <f>SUM(R74:S74)</f>
        <v>59.7</v>
      </c>
      <c r="R74" s="111">
        <v>59.7</v>
      </c>
      <c r="S74" s="111">
        <v>0</v>
      </c>
      <c r="T74" s="130">
        <f>SUM(U74:U74)</f>
        <v>59.7</v>
      </c>
      <c r="U74" s="131">
        <v>59.7</v>
      </c>
      <c r="V74" s="214"/>
      <c r="W74" s="228">
        <v>74.5</v>
      </c>
      <c r="X74" s="237"/>
      <c r="Y74" s="229"/>
      <c r="Z74" s="220"/>
      <c r="AA74" s="311"/>
      <c r="AB74" s="311"/>
      <c r="AC74" s="130">
        <f>SUM(AD74:AD74)</f>
        <v>59.7</v>
      </c>
      <c r="AD74" s="131">
        <v>59.7</v>
      </c>
    </row>
    <row r="75" spans="1:30" s="24" customFormat="1" ht="48" customHeight="1" thickBot="1">
      <c r="A75" s="248" t="s">
        <v>159</v>
      </c>
      <c r="B75" s="132"/>
      <c r="C75" s="133">
        <v>2011</v>
      </c>
      <c r="D75" s="134" t="s">
        <v>3</v>
      </c>
      <c r="E75" s="135">
        <f>SUM(F75:G75)</f>
        <v>0</v>
      </c>
      <c r="F75" s="136">
        <v>0</v>
      </c>
      <c r="G75" s="136"/>
      <c r="H75" s="137">
        <f>SUM(I75:J75)</f>
        <v>260.4</v>
      </c>
      <c r="I75" s="136">
        <v>249.4</v>
      </c>
      <c r="J75" s="136">
        <v>11</v>
      </c>
      <c r="K75" s="137">
        <f>SUM(L75:M75)</f>
        <v>150</v>
      </c>
      <c r="L75" s="136">
        <v>150</v>
      </c>
      <c r="M75" s="136"/>
      <c r="N75" s="138">
        <f>SUM(O75:P75)</f>
        <v>304</v>
      </c>
      <c r="O75" s="139">
        <v>294</v>
      </c>
      <c r="P75" s="140">
        <v>10</v>
      </c>
      <c r="Q75" s="141">
        <f>SUM(R75:S75)</f>
        <v>305</v>
      </c>
      <c r="R75" s="139">
        <v>300</v>
      </c>
      <c r="S75" s="139">
        <v>5</v>
      </c>
      <c r="T75" s="142">
        <f>SUM(U75:U75)</f>
        <v>294</v>
      </c>
      <c r="U75" s="143">
        <v>294</v>
      </c>
      <c r="V75" s="215"/>
      <c r="W75" s="232">
        <v>232.75</v>
      </c>
      <c r="X75" s="239">
        <v>0</v>
      </c>
      <c r="Y75" s="233"/>
      <c r="Z75" s="221">
        <f>SUM(AA75:AB75)</f>
        <v>305</v>
      </c>
      <c r="AA75" s="331">
        <v>305</v>
      </c>
      <c r="AB75" s="331"/>
      <c r="AC75" s="142">
        <f>SUM(AD75:AD75)</f>
        <v>294</v>
      </c>
      <c r="AD75" s="143">
        <v>294</v>
      </c>
    </row>
    <row r="76" spans="1:30" s="21" customFormat="1" ht="21" thickBot="1">
      <c r="A76" s="278" t="s">
        <v>92</v>
      </c>
      <c r="B76" s="279" t="s">
        <v>53</v>
      </c>
      <c r="C76" s="280"/>
      <c r="D76" s="281"/>
      <c r="E76" s="261"/>
      <c r="F76" s="282"/>
      <c r="G76" s="282"/>
      <c r="H76" s="270"/>
      <c r="I76" s="282"/>
      <c r="J76" s="282"/>
      <c r="K76" s="270"/>
      <c r="L76" s="282"/>
      <c r="M76" s="282"/>
      <c r="N76" s="271"/>
      <c r="O76" s="283"/>
      <c r="P76" s="284"/>
      <c r="Q76" s="285">
        <f>R76+S76+V76</f>
        <v>600</v>
      </c>
      <c r="R76" s="271">
        <f aca="true" t="shared" si="34" ref="R76:Y76">R77+R79</f>
        <v>400</v>
      </c>
      <c r="S76" s="271">
        <f t="shared" si="34"/>
        <v>0</v>
      </c>
      <c r="T76" s="271">
        <f t="shared" si="34"/>
        <v>400</v>
      </c>
      <c r="U76" s="271">
        <f t="shared" si="34"/>
        <v>400</v>
      </c>
      <c r="V76" s="286">
        <f t="shared" si="34"/>
        <v>200</v>
      </c>
      <c r="W76" s="286">
        <f t="shared" si="34"/>
        <v>388.97</v>
      </c>
      <c r="X76" s="286">
        <f t="shared" si="34"/>
        <v>0</v>
      </c>
      <c r="Y76" s="120">
        <f t="shared" si="34"/>
        <v>220.05</v>
      </c>
      <c r="Z76" s="287">
        <f aca="true" t="shared" si="35" ref="Z76:Z81">AA76+AB76</f>
        <v>1344.4</v>
      </c>
      <c r="AA76" s="310">
        <f>AA77+AA79</f>
        <v>1344.4</v>
      </c>
      <c r="AB76" s="310">
        <f>AB77+AB79</f>
        <v>0</v>
      </c>
      <c r="AC76" s="80">
        <f>AC77+AC79</f>
        <v>0</v>
      </c>
      <c r="AD76" s="80">
        <f>AD77+AD79</f>
        <v>0</v>
      </c>
    </row>
    <row r="77" spans="1:30" s="24" customFormat="1" ht="26.25" customHeight="1" thickBot="1">
      <c r="A77" s="249" t="s">
        <v>95</v>
      </c>
      <c r="B77" s="144" t="s">
        <v>93</v>
      </c>
      <c r="C77" s="145"/>
      <c r="D77" s="146"/>
      <c r="E77" s="147"/>
      <c r="F77" s="148"/>
      <c r="G77" s="148"/>
      <c r="H77" s="149"/>
      <c r="I77" s="148"/>
      <c r="J77" s="148"/>
      <c r="K77" s="149"/>
      <c r="L77" s="148"/>
      <c r="M77" s="148"/>
      <c r="N77" s="150"/>
      <c r="O77" s="151"/>
      <c r="P77" s="152"/>
      <c r="Q77" s="153">
        <f aca="true" t="shared" si="36" ref="Q77:X77">Q78</f>
        <v>400</v>
      </c>
      <c r="R77" s="150">
        <f t="shared" si="36"/>
        <v>400</v>
      </c>
      <c r="S77" s="150">
        <f t="shared" si="36"/>
        <v>0</v>
      </c>
      <c r="T77" s="150">
        <f t="shared" si="36"/>
        <v>400</v>
      </c>
      <c r="U77" s="150">
        <f t="shared" si="36"/>
        <v>400</v>
      </c>
      <c r="V77" s="150">
        <f t="shared" si="36"/>
        <v>0</v>
      </c>
      <c r="W77" s="150">
        <f t="shared" si="36"/>
        <v>388.97</v>
      </c>
      <c r="X77" s="240">
        <f t="shared" si="36"/>
        <v>0</v>
      </c>
      <c r="Y77" s="216"/>
      <c r="Z77" s="285">
        <f t="shared" si="35"/>
        <v>1344.4</v>
      </c>
      <c r="AA77" s="321">
        <f>AA78</f>
        <v>1344.4</v>
      </c>
      <c r="AB77" s="322">
        <f>AB78</f>
        <v>0</v>
      </c>
      <c r="AC77" s="319"/>
      <c r="AD77" s="154"/>
    </row>
    <row r="78" spans="1:30" s="27" customFormat="1" ht="21.75" customHeight="1" thickBot="1">
      <c r="A78" s="250" t="s">
        <v>160</v>
      </c>
      <c r="B78" s="155"/>
      <c r="C78" s="156" t="s">
        <v>44</v>
      </c>
      <c r="D78" s="157" t="s">
        <v>7</v>
      </c>
      <c r="E78" s="96">
        <f>SUM(F78:G78)</f>
        <v>0</v>
      </c>
      <c r="F78" s="117">
        <v>0</v>
      </c>
      <c r="G78" s="117"/>
      <c r="H78" s="97">
        <f>SUM(I78:J78)</f>
        <v>220</v>
      </c>
      <c r="I78" s="117">
        <v>220</v>
      </c>
      <c r="J78" s="117"/>
      <c r="K78" s="97">
        <f>SUM(L78:M78)</f>
        <v>0</v>
      </c>
      <c r="L78" s="117">
        <v>0</v>
      </c>
      <c r="M78" s="117"/>
      <c r="N78" s="98">
        <f>SUM(O78:P78)</f>
        <v>400</v>
      </c>
      <c r="O78" s="111">
        <v>400</v>
      </c>
      <c r="P78" s="112">
        <f>M78/6*12</f>
        <v>0</v>
      </c>
      <c r="Q78" s="127">
        <f>SUM(R78:S78)</f>
        <v>400</v>
      </c>
      <c r="R78" s="111">
        <v>400</v>
      </c>
      <c r="S78" s="111">
        <f>P78/6*12</f>
        <v>0</v>
      </c>
      <c r="T78" s="109">
        <f>SUM(U78:U78)</f>
        <v>400</v>
      </c>
      <c r="U78" s="113">
        <v>400</v>
      </c>
      <c r="V78" s="212"/>
      <c r="W78" s="232">
        <v>388.97</v>
      </c>
      <c r="X78" s="239"/>
      <c r="Y78" s="239"/>
      <c r="Z78" s="285">
        <f t="shared" si="35"/>
        <v>1344.4</v>
      </c>
      <c r="AA78" s="325">
        <v>1344.4</v>
      </c>
      <c r="AB78" s="326">
        <f>V78/6*12</f>
        <v>0</v>
      </c>
      <c r="AC78" s="323">
        <f>SUM(AD78:AD78)</f>
        <v>400</v>
      </c>
      <c r="AD78" s="113">
        <v>400</v>
      </c>
    </row>
    <row r="79" spans="1:30" s="19" customFormat="1" ht="33" customHeight="1" hidden="1">
      <c r="A79" s="251" t="s">
        <v>96</v>
      </c>
      <c r="B79" s="155" t="s">
        <v>94</v>
      </c>
      <c r="C79" s="156"/>
      <c r="D79" s="157"/>
      <c r="E79" s="96"/>
      <c r="F79" s="117"/>
      <c r="G79" s="117"/>
      <c r="H79" s="97"/>
      <c r="I79" s="117"/>
      <c r="J79" s="117"/>
      <c r="K79" s="97"/>
      <c r="L79" s="117"/>
      <c r="M79" s="117"/>
      <c r="N79" s="98"/>
      <c r="O79" s="111"/>
      <c r="P79" s="112"/>
      <c r="Q79" s="127">
        <f aca="true" t="shared" si="37" ref="Q79:AD79">Q80</f>
        <v>0</v>
      </c>
      <c r="R79" s="98">
        <f t="shared" si="37"/>
        <v>0</v>
      </c>
      <c r="S79" s="98">
        <f t="shared" si="37"/>
        <v>0</v>
      </c>
      <c r="T79" s="98">
        <f t="shared" si="37"/>
        <v>0</v>
      </c>
      <c r="U79" s="98">
        <f t="shared" si="37"/>
        <v>0</v>
      </c>
      <c r="V79" s="98">
        <f t="shared" si="37"/>
        <v>200</v>
      </c>
      <c r="W79" s="98">
        <f t="shared" si="37"/>
        <v>0</v>
      </c>
      <c r="X79" s="216">
        <f t="shared" si="37"/>
        <v>0</v>
      </c>
      <c r="Y79" s="98">
        <f t="shared" si="37"/>
        <v>220.05</v>
      </c>
      <c r="Z79" s="320">
        <f t="shared" si="35"/>
        <v>0</v>
      </c>
      <c r="AA79" s="324">
        <f t="shared" si="37"/>
        <v>0</v>
      </c>
      <c r="AB79" s="324">
        <f t="shared" si="37"/>
        <v>0</v>
      </c>
      <c r="AC79" s="98">
        <f t="shared" si="37"/>
        <v>0</v>
      </c>
      <c r="AD79" s="98">
        <f t="shared" si="37"/>
        <v>0</v>
      </c>
    </row>
    <row r="80" spans="1:30" s="12" customFormat="1" ht="24" customHeight="1" hidden="1">
      <c r="A80" s="252" t="s">
        <v>103</v>
      </c>
      <c r="B80" s="158"/>
      <c r="C80" s="104" t="s">
        <v>44</v>
      </c>
      <c r="D80" s="159" t="s">
        <v>74</v>
      </c>
      <c r="E80" s="98"/>
      <c r="F80" s="97"/>
      <c r="G80" s="97"/>
      <c r="H80" s="97"/>
      <c r="I80" s="97"/>
      <c r="J80" s="97"/>
      <c r="K80" s="97"/>
      <c r="L80" s="97"/>
      <c r="M80" s="97"/>
      <c r="N80" s="98"/>
      <c r="O80" s="111"/>
      <c r="P80" s="112"/>
      <c r="Q80" s="160"/>
      <c r="R80" s="97"/>
      <c r="S80" s="97"/>
      <c r="T80" s="97"/>
      <c r="U80" s="97"/>
      <c r="V80" s="112">
        <v>200</v>
      </c>
      <c r="W80" s="230"/>
      <c r="X80" s="238"/>
      <c r="Y80" s="231">
        <v>220.05</v>
      </c>
      <c r="Z80" s="287">
        <f t="shared" si="35"/>
        <v>0</v>
      </c>
      <c r="AA80" s="312"/>
      <c r="AB80" s="312"/>
      <c r="AC80" s="97"/>
      <c r="AD80" s="97"/>
    </row>
    <row r="81" spans="1:30" s="22" customFormat="1" ht="27" customHeight="1" thickBot="1">
      <c r="A81" s="288" t="s">
        <v>80</v>
      </c>
      <c r="B81" s="289"/>
      <c r="C81" s="255"/>
      <c r="D81" s="290"/>
      <c r="E81" s="291"/>
      <c r="F81" s="292"/>
      <c r="G81" s="292"/>
      <c r="H81" s="292"/>
      <c r="I81" s="292"/>
      <c r="J81" s="292"/>
      <c r="K81" s="292"/>
      <c r="L81" s="292"/>
      <c r="M81" s="292"/>
      <c r="N81" s="291"/>
      <c r="O81" s="293"/>
      <c r="P81" s="294"/>
      <c r="Q81" s="295" t="e">
        <f>R81+S81+V81</f>
        <v>#REF!</v>
      </c>
      <c r="R81" s="291" t="e">
        <f aca="true" t="shared" si="38" ref="R81:X81">R13+R15+R17+R76</f>
        <v>#REF!</v>
      </c>
      <c r="S81" s="291" t="e">
        <f t="shared" si="38"/>
        <v>#REF!</v>
      </c>
      <c r="T81" s="296" t="e">
        <f t="shared" si="38"/>
        <v>#REF!</v>
      </c>
      <c r="U81" s="295" t="e">
        <f t="shared" si="38"/>
        <v>#REF!</v>
      </c>
      <c r="V81" s="297" t="e">
        <f t="shared" si="38"/>
        <v>#REF!</v>
      </c>
      <c r="W81" s="120" t="e">
        <f t="shared" si="38"/>
        <v>#REF!</v>
      </c>
      <c r="X81" s="298" t="e">
        <f t="shared" si="38"/>
        <v>#REF!</v>
      </c>
      <c r="Y81" s="120"/>
      <c r="Z81" s="287">
        <f t="shared" si="35"/>
        <v>5179.599999999999</v>
      </c>
      <c r="AA81" s="313">
        <f>AA13+AA15+AA17+AA76</f>
        <v>4762.9</v>
      </c>
      <c r="AB81" s="313">
        <f>AB13+AB15+AB17+AB76</f>
        <v>416.7</v>
      </c>
      <c r="AC81" s="162">
        <f>AC13+AC15+AC17+AC76</f>
        <v>0</v>
      </c>
      <c r="AD81" s="161">
        <f>AD13+AD15+AD17+AD76</f>
        <v>0</v>
      </c>
    </row>
    <row r="82" spans="1:30" s="16" customFormat="1" ht="21" hidden="1">
      <c r="A82" s="253"/>
      <c r="B82" s="163"/>
      <c r="C82" s="164"/>
      <c r="D82" s="165"/>
      <c r="E82" s="166"/>
      <c r="F82" s="167"/>
      <c r="G82" s="167"/>
      <c r="H82" s="167"/>
      <c r="I82" s="167"/>
      <c r="J82" s="167"/>
      <c r="K82" s="167"/>
      <c r="L82" s="167"/>
      <c r="M82" s="167"/>
      <c r="N82" s="166"/>
      <c r="O82" s="168"/>
      <c r="P82" s="168"/>
      <c r="Q82" s="169">
        <f>SUM(R82:V82)</f>
        <v>3745</v>
      </c>
      <c r="R82" s="28">
        <v>3145</v>
      </c>
      <c r="S82" s="28">
        <v>400</v>
      </c>
      <c r="T82" s="28"/>
      <c r="U82" s="28"/>
      <c r="V82" s="28">
        <v>200</v>
      </c>
      <c r="W82" s="228"/>
      <c r="X82" s="237"/>
      <c r="Y82" s="229"/>
      <c r="Z82" s="169">
        <f>SUM(AA82:AD82)</f>
        <v>3545</v>
      </c>
      <c r="AA82" s="314">
        <v>3145</v>
      </c>
      <c r="AB82" s="314">
        <v>400</v>
      </c>
      <c r="AC82" s="28"/>
      <c r="AD82" s="28"/>
    </row>
    <row r="83" spans="17:28" ht="21" hidden="1">
      <c r="Q83" s="169" t="e">
        <f>Q81=Q82</f>
        <v>#REF!</v>
      </c>
      <c r="R83" s="28" t="e">
        <f>R81=R82</f>
        <v>#REF!</v>
      </c>
      <c r="S83" s="28" t="e">
        <f>S81=S82</f>
        <v>#REF!</v>
      </c>
      <c r="V83" s="28" t="e">
        <f>V81=V82</f>
        <v>#REF!</v>
      </c>
      <c r="W83" s="228"/>
      <c r="X83" s="237"/>
      <c r="Y83" s="229"/>
      <c r="Z83" s="169" t="b">
        <f>Z81=Z82</f>
        <v>0</v>
      </c>
      <c r="AA83" s="314" t="b">
        <f>AA81=AA82</f>
        <v>0</v>
      </c>
      <c r="AB83" s="314" t="b">
        <f>AB81=AB82</f>
        <v>0</v>
      </c>
    </row>
    <row r="84" spans="1:30" s="16" customFormat="1" ht="21">
      <c r="A84" s="36"/>
      <c r="B84" s="170"/>
      <c r="C84" s="171"/>
      <c r="D84" s="172"/>
      <c r="E84" s="173"/>
      <c r="F84" s="174"/>
      <c r="G84" s="174"/>
      <c r="H84" s="174"/>
      <c r="I84" s="174"/>
      <c r="J84" s="174"/>
      <c r="K84" s="174"/>
      <c r="L84" s="174"/>
      <c r="M84" s="174"/>
      <c r="N84" s="173"/>
      <c r="O84" s="175"/>
      <c r="P84" s="175"/>
      <c r="Q84" s="173"/>
      <c r="R84" s="175"/>
      <c r="S84" s="175"/>
      <c r="T84" s="175"/>
      <c r="U84" s="175"/>
      <c r="V84" s="175"/>
      <c r="W84" s="230"/>
      <c r="X84" s="238"/>
      <c r="Y84" s="231"/>
      <c r="Z84" s="173"/>
      <c r="AA84" s="315"/>
      <c r="AB84" s="315"/>
      <c r="AC84" s="175"/>
      <c r="AD84" s="175"/>
    </row>
    <row r="85" spans="1:28" ht="20.25">
      <c r="A85" s="359"/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</row>
    <row r="86" spans="1:30" ht="21" hidden="1">
      <c r="A86" s="37"/>
      <c r="B86" s="176"/>
      <c r="C86" s="177"/>
      <c r="D86" s="178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Z86" s="120"/>
      <c r="AA86" s="308"/>
      <c r="AB86" s="308"/>
      <c r="AC86" s="120">
        <f>SUM(AC20:AC82)</f>
        <v>4784.599999999999</v>
      </c>
      <c r="AD86" s="120">
        <f>SUM(AD20:AD82)</f>
        <v>4784.599999999999</v>
      </c>
    </row>
    <row r="87" spans="1:30" ht="21" hidden="1">
      <c r="A87" s="37"/>
      <c r="B87" s="176"/>
      <c r="C87" s="177"/>
      <c r="D87" s="178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79"/>
      <c r="R87" s="179"/>
      <c r="S87" s="179"/>
      <c r="T87" s="179"/>
      <c r="U87" s="179"/>
      <c r="Z87" s="179"/>
      <c r="AA87" s="316"/>
      <c r="AB87" s="316"/>
      <c r="AC87" s="179"/>
      <c r="AD87" s="179"/>
    </row>
    <row r="88" spans="1:30" s="4" customFormat="1" ht="21" hidden="1">
      <c r="A88" s="38"/>
      <c r="B88" s="105"/>
      <c r="C88" s="94"/>
      <c r="D88" s="180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29"/>
      <c r="W88" s="204"/>
      <c r="X88" s="42"/>
      <c r="Y88" s="42"/>
      <c r="Z88" s="98"/>
      <c r="AA88" s="311"/>
      <c r="AB88" s="311"/>
      <c r="AC88" s="98">
        <f>AC14</f>
        <v>10</v>
      </c>
      <c r="AD88" s="98">
        <f>AD14</f>
        <v>10</v>
      </c>
    </row>
    <row r="89" spans="1:30" s="4" customFormat="1" ht="21" hidden="1">
      <c r="A89" s="39"/>
      <c r="B89" s="105"/>
      <c r="C89" s="94"/>
      <c r="D89" s="181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29"/>
      <c r="W89" s="204"/>
      <c r="X89" s="42"/>
      <c r="Y89" s="42"/>
      <c r="Z89" s="98"/>
      <c r="AA89" s="311"/>
      <c r="AB89" s="311"/>
      <c r="AC89" s="98">
        <f>AC16</f>
        <v>2</v>
      </c>
      <c r="AD89" s="98">
        <f>AD16</f>
        <v>2</v>
      </c>
    </row>
    <row r="90" spans="1:30" s="4" customFormat="1" ht="21" hidden="1">
      <c r="A90" s="39"/>
      <c r="B90" s="105"/>
      <c r="C90" s="94"/>
      <c r="D90" s="181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29"/>
      <c r="W90" s="204"/>
      <c r="X90" s="42"/>
      <c r="Y90" s="42"/>
      <c r="Z90" s="98"/>
      <c r="AA90" s="311"/>
      <c r="AB90" s="311"/>
      <c r="AC90" s="98">
        <f>SUM(AC20:AC82)</f>
        <v>4784.599999999999</v>
      </c>
      <c r="AD90" s="98">
        <f>SUM(AD20:AD82)</f>
        <v>4784.599999999999</v>
      </c>
    </row>
    <row r="91" spans="1:30" ht="21" hidden="1">
      <c r="A91" s="37"/>
      <c r="B91" s="176"/>
      <c r="C91" s="177"/>
      <c r="D91" s="178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Z91" s="120"/>
      <c r="AA91" s="308"/>
      <c r="AB91" s="308"/>
      <c r="AC91" s="120">
        <f>SUM(AC74:AC82)</f>
        <v>753.7</v>
      </c>
      <c r="AD91" s="120">
        <f>SUM(AD74:AD82)</f>
        <v>753.7</v>
      </c>
    </row>
    <row r="92" spans="1:30" ht="21" hidden="1">
      <c r="A92" s="37"/>
      <c r="B92" s="176"/>
      <c r="C92" s="177"/>
      <c r="D92" s="178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Z92" s="120"/>
      <c r="AA92" s="308"/>
      <c r="AB92" s="308"/>
      <c r="AC92" s="120">
        <f>AC78</f>
        <v>400</v>
      </c>
      <c r="AD92" s="120">
        <f>AD78</f>
        <v>400</v>
      </c>
    </row>
    <row r="93" ht="21" hidden="1"/>
    <row r="94" ht="21" hidden="1"/>
    <row r="95" ht="21" hidden="1"/>
    <row r="96" spans="1:30" s="5" customFormat="1" ht="39" customHeight="1" hidden="1">
      <c r="A96" s="40"/>
      <c r="B96" s="18"/>
      <c r="C96" s="3"/>
      <c r="D96" s="3"/>
      <c r="E96" s="332"/>
      <c r="F96" s="333"/>
      <c r="G96" s="334"/>
      <c r="H96" s="335"/>
      <c r="I96" s="336"/>
      <c r="J96" s="337"/>
      <c r="K96" s="335"/>
      <c r="L96" s="336"/>
      <c r="M96" s="337"/>
      <c r="N96" s="338"/>
      <c r="O96" s="339"/>
      <c r="P96" s="340"/>
      <c r="Q96" s="362"/>
      <c r="R96" s="362"/>
      <c r="S96" s="362"/>
      <c r="T96" s="362"/>
      <c r="U96" s="362"/>
      <c r="V96" s="167"/>
      <c r="W96" s="205"/>
      <c r="X96" s="43"/>
      <c r="Y96" s="43"/>
      <c r="Z96" s="362"/>
      <c r="AA96" s="362"/>
      <c r="AB96" s="362"/>
      <c r="AC96" s="362" t="s">
        <v>66</v>
      </c>
      <c r="AD96" s="362"/>
    </row>
    <row r="97" spans="1:30" s="1" customFormat="1" ht="117" customHeight="1" hidden="1">
      <c r="A97" s="31"/>
      <c r="B97" s="18"/>
      <c r="C97" s="3"/>
      <c r="D97" s="3"/>
      <c r="E97" s="48"/>
      <c r="F97" s="49"/>
      <c r="G97" s="49"/>
      <c r="H97" s="48"/>
      <c r="I97" s="49"/>
      <c r="J97" s="49"/>
      <c r="K97" s="48"/>
      <c r="L97" s="49"/>
      <c r="M97" s="49"/>
      <c r="N97" s="48"/>
      <c r="O97" s="6"/>
      <c r="P97" s="6"/>
      <c r="Q97" s="48"/>
      <c r="R97" s="6"/>
      <c r="S97" s="6"/>
      <c r="T97" s="48"/>
      <c r="U97" s="6"/>
      <c r="V97" s="167"/>
      <c r="W97" s="205"/>
      <c r="X97" s="43"/>
      <c r="Y97" s="43"/>
      <c r="Z97" s="48"/>
      <c r="AA97" s="300"/>
      <c r="AB97" s="300"/>
      <c r="AC97" s="48" t="s">
        <v>73</v>
      </c>
      <c r="AD97" s="6" t="s">
        <v>72</v>
      </c>
    </row>
    <row r="98" spans="1:30" s="5" customFormat="1" ht="34.5" customHeight="1" hidden="1">
      <c r="A98" s="41"/>
      <c r="B98" s="182"/>
      <c r="C98" s="183"/>
      <c r="D98" s="184"/>
      <c r="E98" s="64"/>
      <c r="F98" s="185"/>
      <c r="G98" s="185"/>
      <c r="H98" s="64"/>
      <c r="I98" s="185"/>
      <c r="J98" s="185"/>
      <c r="K98" s="64"/>
      <c r="L98" s="185"/>
      <c r="M98" s="185"/>
      <c r="N98" s="64"/>
      <c r="O98" s="183"/>
      <c r="P98" s="183"/>
      <c r="Q98" s="183"/>
      <c r="R98" s="183"/>
      <c r="S98" s="183"/>
      <c r="T98" s="183"/>
      <c r="U98" s="183"/>
      <c r="V98" s="167"/>
      <c r="W98" s="205"/>
      <c r="X98" s="43"/>
      <c r="Y98" s="43"/>
      <c r="Z98" s="183"/>
      <c r="AA98" s="317"/>
      <c r="AB98" s="317"/>
      <c r="AC98" s="183" t="s">
        <v>8</v>
      </c>
      <c r="AD98" s="183">
        <v>142310</v>
      </c>
    </row>
    <row r="99" spans="1:30" ht="21" hidden="1">
      <c r="A99" s="37"/>
      <c r="B99" s="176"/>
      <c r="C99" s="177"/>
      <c r="D99" s="178"/>
      <c r="E99" s="120"/>
      <c r="F99" s="119"/>
      <c r="G99" s="119"/>
      <c r="H99" s="119"/>
      <c r="I99" s="119"/>
      <c r="J99" s="119"/>
      <c r="K99" s="119"/>
      <c r="L99" s="119"/>
      <c r="M99" s="119"/>
      <c r="N99" s="120"/>
      <c r="O99" s="186"/>
      <c r="P99" s="186"/>
      <c r="Q99" s="179"/>
      <c r="R99" s="179"/>
      <c r="S99" s="179"/>
      <c r="T99" s="179"/>
      <c r="U99" s="179"/>
      <c r="Z99" s="179"/>
      <c r="AA99" s="316"/>
      <c r="AB99" s="316"/>
      <c r="AC99" s="179" t="e">
        <f>AD99+#REF!</f>
        <v>#REF!</v>
      </c>
      <c r="AD99" s="179">
        <v>175</v>
      </c>
    </row>
    <row r="100" spans="1:30" ht="21" hidden="1">
      <c r="A100" s="37"/>
      <c r="B100" s="176"/>
      <c r="C100" s="177"/>
      <c r="D100" s="178"/>
      <c r="E100" s="120"/>
      <c r="F100" s="119"/>
      <c r="G100" s="119"/>
      <c r="H100" s="119"/>
      <c r="I100" s="119"/>
      <c r="J100" s="119"/>
      <c r="K100" s="119"/>
      <c r="L100" s="119"/>
      <c r="M100" s="119"/>
      <c r="N100" s="120"/>
      <c r="O100" s="186"/>
      <c r="P100" s="186"/>
      <c r="Q100" s="179"/>
      <c r="R100" s="179"/>
      <c r="S100" s="179"/>
      <c r="T100" s="179"/>
      <c r="U100" s="179"/>
      <c r="Z100" s="179"/>
      <c r="AA100" s="316"/>
      <c r="AB100" s="316"/>
      <c r="AC100" s="179"/>
      <c r="AD100" s="179"/>
    </row>
    <row r="101" ht="21" hidden="1"/>
    <row r="102" spans="1:30" s="7" customFormat="1" ht="21" hidden="1">
      <c r="A102" s="8"/>
      <c r="B102" s="187"/>
      <c r="C102" s="188"/>
      <c r="D102" s="188"/>
      <c r="E102" s="189"/>
      <c r="F102" s="190"/>
      <c r="G102" s="190"/>
      <c r="H102" s="190"/>
      <c r="I102" s="190"/>
      <c r="J102" s="190"/>
      <c r="K102" s="190"/>
      <c r="L102" s="190"/>
      <c r="M102" s="190"/>
      <c r="N102" s="188"/>
      <c r="O102" s="191"/>
      <c r="P102" s="175"/>
      <c r="Q102" s="192"/>
      <c r="R102" s="192"/>
      <c r="S102" s="192"/>
      <c r="T102" s="192"/>
      <c r="U102" s="192"/>
      <c r="V102" s="28"/>
      <c r="W102" s="204"/>
      <c r="X102" s="42"/>
      <c r="Y102" s="42"/>
      <c r="Z102" s="192"/>
      <c r="AA102" s="318"/>
      <c r="AB102" s="318"/>
      <c r="AC102" s="192"/>
      <c r="AD102" s="192"/>
    </row>
    <row r="103" spans="1:30" s="7" customFormat="1" ht="21" hidden="1">
      <c r="A103" s="10"/>
      <c r="B103" s="193"/>
      <c r="C103" s="194"/>
      <c r="D103" s="194"/>
      <c r="E103" s="98"/>
      <c r="F103" s="97"/>
      <c r="G103" s="97"/>
      <c r="H103" s="97"/>
      <c r="I103" s="97"/>
      <c r="J103" s="97"/>
      <c r="K103" s="97"/>
      <c r="L103" s="97"/>
      <c r="M103" s="97"/>
      <c r="N103" s="195"/>
      <c r="O103" s="191"/>
      <c r="P103" s="175"/>
      <c r="Q103" s="192"/>
      <c r="R103" s="192"/>
      <c r="S103" s="192"/>
      <c r="T103" s="192"/>
      <c r="U103" s="192"/>
      <c r="V103" s="28"/>
      <c r="W103" s="204"/>
      <c r="X103" s="42"/>
      <c r="Y103" s="42"/>
      <c r="Z103" s="192"/>
      <c r="AA103" s="318"/>
      <c r="AB103" s="318"/>
      <c r="AC103" s="192"/>
      <c r="AD103" s="192"/>
    </row>
    <row r="104" spans="1:30" s="7" customFormat="1" ht="21" hidden="1">
      <c r="A104" s="10"/>
      <c r="B104" s="193"/>
      <c r="C104" s="196"/>
      <c r="D104" s="196"/>
      <c r="E104" s="98"/>
      <c r="F104" s="97"/>
      <c r="G104" s="97"/>
      <c r="H104" s="97"/>
      <c r="I104" s="97"/>
      <c r="J104" s="97"/>
      <c r="K104" s="97"/>
      <c r="L104" s="97"/>
      <c r="M104" s="97"/>
      <c r="N104" s="197"/>
      <c r="O104" s="191"/>
      <c r="P104" s="175"/>
      <c r="Q104" s="192"/>
      <c r="R104" s="192"/>
      <c r="S104" s="192"/>
      <c r="T104" s="192"/>
      <c r="U104" s="192"/>
      <c r="V104" s="28"/>
      <c r="W104" s="204"/>
      <c r="X104" s="42"/>
      <c r="Y104" s="42"/>
      <c r="Z104" s="192"/>
      <c r="AA104" s="318"/>
      <c r="AB104" s="318"/>
      <c r="AC104" s="192"/>
      <c r="AD104" s="192"/>
    </row>
    <row r="105" spans="1:30" s="7" customFormat="1" ht="21" hidden="1" thickBot="1">
      <c r="A105" s="9"/>
      <c r="B105" s="198"/>
      <c r="C105" s="199"/>
      <c r="D105" s="199"/>
      <c r="E105" s="200"/>
      <c r="F105" s="201"/>
      <c r="G105" s="201"/>
      <c r="H105" s="201"/>
      <c r="I105" s="201"/>
      <c r="J105" s="201"/>
      <c r="K105" s="201"/>
      <c r="L105" s="201"/>
      <c r="M105" s="201"/>
      <c r="N105" s="199"/>
      <c r="O105" s="191"/>
      <c r="P105" s="175"/>
      <c r="Q105" s="192"/>
      <c r="R105" s="192"/>
      <c r="S105" s="192"/>
      <c r="T105" s="192"/>
      <c r="U105" s="192"/>
      <c r="V105" s="28"/>
      <c r="W105" s="204"/>
      <c r="X105" s="42"/>
      <c r="Y105" s="42"/>
      <c r="Z105" s="192"/>
      <c r="AA105" s="318"/>
      <c r="AB105" s="318"/>
      <c r="AC105" s="192"/>
      <c r="AD105" s="192"/>
    </row>
    <row r="106" spans="1:28" ht="20.25">
      <c r="A106" s="359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</row>
  </sheetData>
  <sheetProtection/>
  <mergeCells count="34">
    <mergeCell ref="Z96:AB96"/>
    <mergeCell ref="AC96:AD96"/>
    <mergeCell ref="V8:V9"/>
    <mergeCell ref="W8:W9"/>
    <mergeCell ref="X8:X9"/>
    <mergeCell ref="Z8:Z10"/>
    <mergeCell ref="A85:AB85"/>
    <mergeCell ref="C8:C10"/>
    <mergeCell ref="AC8:AD8"/>
    <mergeCell ref="Y8:Y9"/>
    <mergeCell ref="A106:AB106"/>
    <mergeCell ref="A1:AB1"/>
    <mergeCell ref="A2:AB2"/>
    <mergeCell ref="A3:AB3"/>
    <mergeCell ref="A4:AB4"/>
    <mergeCell ref="A5:AB5"/>
    <mergeCell ref="Q96:S96"/>
    <mergeCell ref="T96:U96"/>
    <mergeCell ref="A6:AB6"/>
    <mergeCell ref="T8:U8"/>
    <mergeCell ref="AA8:AB8"/>
    <mergeCell ref="H8:J8"/>
    <mergeCell ref="D8:D10"/>
    <mergeCell ref="E8:G8"/>
    <mergeCell ref="K8:M8"/>
    <mergeCell ref="N8:P8"/>
    <mergeCell ref="Q8:Q10"/>
    <mergeCell ref="R8:S8"/>
    <mergeCell ref="E96:G96"/>
    <mergeCell ref="H96:J96"/>
    <mergeCell ref="K96:M96"/>
    <mergeCell ref="N96:P96"/>
    <mergeCell ref="A8:A10"/>
    <mergeCell ref="B8:B10"/>
  </mergeCells>
  <printOptions/>
  <pageMargins left="0.8267716535433072" right="0.03937007874015748" top="0.15748031496062992" bottom="0.1968503937007874" header="0.31496062992125984" footer="0.31496062992125984"/>
  <pageSetup horizontalDpi="180" verticalDpi="18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2021-12-02T14:42:58Z</dcterms:modified>
  <cp:category/>
  <cp:version/>
  <cp:contentType/>
  <cp:contentStatus/>
</cp:coreProperties>
</file>